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https://dpsaza-my.sharepoint.com/personal/esther_dpsa_gov_za/Documents/Documents/MYDOC2026/"/>
    </mc:Choice>
  </mc:AlternateContent>
  <xr:revisionPtr revIDLastSave="3" documentId="8_{0DD20183-238F-4125-B9B1-7F3522E81344}" xr6:coauthVersionLast="47" xr6:coauthVersionMax="47" xr10:uidLastSave="{47290E81-997D-43E4-B7DB-7BED7927956C}"/>
  <workbookProtection workbookAlgorithmName="SHA-512" workbookHashValue="nbchBQQZBqqZKrSBjKBqHQrYCjf/xOu53sQL526Pfjg58ksir1gLrHrNQ9vdVm7JuzrYZSSv+Ldq7drjMl+DrA==" workbookSaltValue="c9k1x2xVInPMt4DNIeUxIQ==" workbookSpinCount="100000" lockStructure="1"/>
  <bookViews>
    <workbookView xWindow="-120" yWindow="-120" windowWidth="20730" windowHeight="11040" tabRatio="872" activeTab="2" xr2:uid="{00000000-000D-0000-FFFF-FFFF00000000}"/>
  </bookViews>
  <sheets>
    <sheet name="Guide" sheetId="24" r:id="rId1"/>
    <sheet name="Structuring of package" sheetId="1" r:id="rId2"/>
    <sheet name="Salary advice" sheetId="21" r:id="rId3"/>
  </sheets>
  <definedNames>
    <definedName name="_xlnm.Print_Area" localSheetId="2">'Salary advice'!$A$1:$D$46</definedName>
    <definedName name="_xlnm.Print_Area" localSheetId="1">'Structuring of package'!$A$1:$D$60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7" i="21" l="1"/>
  <c r="C77" i="21" l="1"/>
  <c r="D57" i="21"/>
  <c r="D59" i="21"/>
  <c r="D77" i="21" l="1"/>
  <c r="E77" i="21" s="1"/>
  <c r="D67" i="21" s="1"/>
  <c r="A32" i="1"/>
  <c r="A34" i="1"/>
  <c r="D39" i="1"/>
  <c r="D51" i="21" s="1"/>
  <c r="E39" i="1"/>
  <c r="D30" i="1"/>
  <c r="D13" i="21" s="1"/>
  <c r="E44" i="1"/>
  <c r="D44" i="1" s="1"/>
  <c r="D14" i="21" s="1"/>
  <c r="D58" i="21" s="1"/>
  <c r="D45" i="1"/>
  <c r="D15" i="21" s="1"/>
  <c r="D16" i="21"/>
  <c r="E26" i="21"/>
  <c r="B26" i="21" s="1"/>
  <c r="A30" i="1"/>
  <c r="B13" i="21"/>
  <c r="B32" i="21"/>
  <c r="A43" i="1"/>
  <c r="A31" i="1"/>
  <c r="F43" i="1" l="1"/>
  <c r="D43" i="1" s="1"/>
  <c r="F31" i="1"/>
  <c r="G31" i="1" s="1"/>
  <c r="D31" i="1" s="1"/>
  <c r="D32" i="1" s="1"/>
  <c r="D36" i="1" s="1"/>
  <c r="C37" i="1" s="1"/>
  <c r="D37" i="1"/>
  <c r="D31" i="21"/>
  <c r="D29" i="21"/>
  <c r="D52" i="21" s="1"/>
  <c r="D32" i="21"/>
  <c r="D56" i="21" s="1"/>
  <c r="D60" i="21" s="1"/>
  <c r="D22" i="21"/>
  <c r="D50" i="21" s="1"/>
  <c r="D53" i="21" l="1"/>
  <c r="D62" i="21" s="1"/>
  <c r="D65" i="21" s="1"/>
  <c r="D68" i="21" l="1"/>
  <c r="D69" i="21" s="1"/>
  <c r="D33" i="21" s="1"/>
  <c r="D43" i="21" s="1"/>
  <c r="D45"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J van der Walt</author>
  </authors>
  <commentList>
    <comment ref="C37" authorId="0" shapeId="0" xr:uid="{00000000-0006-0000-0100-000001000000}">
      <text>
        <r>
          <rPr>
            <b/>
            <sz val="8"/>
            <color indexed="81"/>
            <rFont val="Tahoma"/>
            <family val="2"/>
          </rPr>
          <t>A J van der Walt:</t>
        </r>
        <r>
          <rPr>
            <sz val="8"/>
            <color indexed="81"/>
            <rFont val="Tahoma"/>
            <family val="2"/>
          </rPr>
          <t xml:space="preserve">
</t>
        </r>
        <r>
          <rPr>
            <b/>
            <sz val="8"/>
            <color indexed="81"/>
            <rFont val="Tahoma"/>
            <family val="2"/>
          </rPr>
          <t>OK</t>
        </r>
        <r>
          <rPr>
            <sz val="8"/>
            <color indexed="81"/>
            <rFont val="Tahoma"/>
            <family val="2"/>
          </rPr>
          <t xml:space="preserve"> - Amount equal to or less than amount available to structure
</t>
        </r>
        <r>
          <rPr>
            <b/>
            <sz val="8"/>
            <color indexed="81"/>
            <rFont val="Tahoma"/>
            <family val="2"/>
          </rPr>
          <t>ERROR</t>
        </r>
        <r>
          <rPr>
            <sz val="8"/>
            <color indexed="81"/>
            <rFont val="Tahoma"/>
            <family val="2"/>
          </rPr>
          <t xml:space="preserve"> - Amount exceeds amount available to structure - structure until amount is 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dpsa</author>
  </authors>
  <commentList>
    <comment ref="C17" authorId="0" shapeId="0" xr:uid="{00000000-0006-0000-0200-000001000000}">
      <text>
        <r>
          <rPr>
            <b/>
            <sz val="8"/>
            <color indexed="81"/>
            <rFont val="Tahoma"/>
            <family val="2"/>
          </rPr>
          <t>dpsa:</t>
        </r>
        <r>
          <rPr>
            <sz val="8"/>
            <color indexed="81"/>
            <rFont val="Tahoma"/>
            <family val="2"/>
          </rPr>
          <t xml:space="preserve">
Monthly Capital Remuneration for members participating in the Subsidised Motor Transport Scheme - A Scheme)
</t>
        </r>
      </text>
    </comment>
    <comment ref="C34" authorId="0" shapeId="0" xr:uid="{00000000-0006-0000-0200-000002000000}">
      <text>
        <r>
          <rPr>
            <b/>
            <sz val="8"/>
            <color indexed="81"/>
            <rFont val="Tahoma"/>
            <family val="2"/>
          </rPr>
          <t>dpsa:</t>
        </r>
        <r>
          <rPr>
            <sz val="8"/>
            <color indexed="81"/>
            <rFont val="Tahoma"/>
            <family val="2"/>
          </rPr>
          <t xml:space="preserve">
Monthly deduction from salary for RA's</t>
        </r>
      </text>
    </comment>
  </commentList>
</comments>
</file>

<file path=xl/sharedStrings.xml><?xml version="1.0" encoding="utf-8"?>
<sst xmlns="http://schemas.openxmlformats.org/spreadsheetml/2006/main" count="174" uniqueCount="136">
  <si>
    <t>Please make a copy/back-up of this spreadsheet before you commence with the structuring.</t>
  </si>
  <si>
    <t>It is not a prerequisite that you must purchase another vehicle or that your vehicle should still be under financing in order to structure for this allowance.</t>
  </si>
  <si>
    <t>Composition w.e.f.</t>
  </si>
  <si>
    <t>R.p.a.</t>
  </si>
  <si>
    <t>Car allowance</t>
  </si>
  <si>
    <t>Housing allowance</t>
  </si>
  <si>
    <t>Non-pensionable cash allowance</t>
  </si>
  <si>
    <t>Employee</t>
  </si>
  <si>
    <t>Date</t>
  </si>
  <si>
    <t>I accept the package composition and conditions</t>
  </si>
  <si>
    <t>Income</t>
  </si>
  <si>
    <t>Deductions</t>
  </si>
  <si>
    <t>Per month</t>
  </si>
  <si>
    <t>Total deductions</t>
  </si>
  <si>
    <t>Calculation of tax</t>
  </si>
  <si>
    <t>(a)</t>
  </si>
  <si>
    <t>(b)</t>
  </si>
  <si>
    <t>Salary advice</t>
  </si>
  <si>
    <t xml:space="preserve"> </t>
  </si>
  <si>
    <t>Amount to be taxed monthly</t>
  </si>
  <si>
    <t>Note:</t>
  </si>
  <si>
    <t>Only members admitted to the GEPF may structure for a 13th Cheque.</t>
  </si>
  <si>
    <t>Employer</t>
  </si>
  <si>
    <t>Draft salary advice</t>
  </si>
  <si>
    <t>This Model consists of the following sheets:-</t>
  </si>
  <si>
    <t xml:space="preserve">Name: </t>
  </si>
  <si>
    <t xml:space="preserve">Job Title: </t>
  </si>
  <si>
    <t xml:space="preserve">PERSAL no. </t>
  </si>
  <si>
    <t>Gross income</t>
  </si>
  <si>
    <t>Yes</t>
  </si>
  <si>
    <t>No</t>
  </si>
  <si>
    <t xml:space="preserve">MMS Grade: </t>
  </si>
  <si>
    <t>Please read "pop-up" comments in the sheets carefully (indicated by a red triangle in the right upper corner of certain cells)</t>
  </si>
  <si>
    <t>Conditions for amendments to the package composition</t>
  </si>
  <si>
    <t>GENERAL</t>
  </si>
  <si>
    <t>STEPS</t>
  </si>
  <si>
    <t>Notes:</t>
  </si>
  <si>
    <t>@</t>
  </si>
  <si>
    <t>Structuring of package</t>
  </si>
  <si>
    <t xml:space="preserve">Please complete this sheet (page).  Once completed, it must be printed, signed and submitted to your HR Component for implementation </t>
  </si>
  <si>
    <t xml:space="preserve">General information </t>
  </si>
  <si>
    <t>Elements of package</t>
  </si>
  <si>
    <t>Please read (and print) the step-for-step guide in the GUIDE SHEET to use this Model</t>
  </si>
  <si>
    <r>
      <t>Amount remaining to be structured (</t>
    </r>
    <r>
      <rPr>
        <b/>
        <sz val="9"/>
        <color indexed="10"/>
        <rFont val="Arial"/>
        <family val="2"/>
      </rPr>
      <t>CHECK</t>
    </r>
    <r>
      <rPr>
        <sz val="9"/>
        <color indexed="10"/>
        <rFont val="Arial"/>
        <family val="2"/>
      </rPr>
      <t>)</t>
    </r>
  </si>
  <si>
    <r>
      <t>Total amount of composition (structuring) below   (</t>
    </r>
    <r>
      <rPr>
        <b/>
        <sz val="9"/>
        <color indexed="10"/>
        <rFont val="Arial"/>
        <family val="2"/>
      </rPr>
      <t>CHECK</t>
    </r>
    <r>
      <rPr>
        <sz val="9"/>
        <color indexed="10"/>
        <rFont val="Arial"/>
        <family val="2"/>
      </rPr>
      <t>)</t>
    </r>
  </si>
  <si>
    <r>
      <t xml:space="preserve">Enter the effective date of structuring in </t>
    </r>
    <r>
      <rPr>
        <b/>
        <sz val="10"/>
        <rFont val="Arial"/>
        <family val="2"/>
      </rPr>
      <t>CELL D20.</t>
    </r>
  </si>
  <si>
    <t>Structuring of the flexible portion (members admitted to GEPF) or total package (members not admitted to GEPF)</t>
  </si>
  <si>
    <t>If you participate in the Subsidised Motor Transport Scheme (SMTS Scheme A) you may not structure for this allowance.</t>
  </si>
  <si>
    <t>If you structure for this allowance, you are obliged to use your own (private) vehicle for official journeys.</t>
  </si>
  <si>
    <r>
      <t xml:space="preserve">Capital Remuneration (Sub. Car Scheme - </t>
    </r>
    <r>
      <rPr>
        <b/>
        <u/>
        <sz val="9"/>
        <color indexed="12"/>
        <rFont val="Arial"/>
        <family val="2"/>
      </rPr>
      <t>A Scheme</t>
    </r>
    <r>
      <rPr>
        <b/>
        <sz val="9"/>
        <color indexed="12"/>
        <rFont val="Arial"/>
        <family val="2"/>
      </rPr>
      <t>)</t>
    </r>
  </si>
  <si>
    <t>Retirement Annuities (RA's) - monthly deduction</t>
  </si>
  <si>
    <t>Drop down 1  to 8</t>
  </si>
  <si>
    <t>Drop down 9 to 12</t>
  </si>
  <si>
    <t>Total pm</t>
  </si>
  <si>
    <t xml:space="preserve">Total pa </t>
  </si>
  <si>
    <t>Not member to a registered medical aid scheme</t>
  </si>
  <si>
    <t>Member only</t>
  </si>
  <si>
    <r>
      <t xml:space="preserve">Member </t>
    </r>
    <r>
      <rPr>
        <b/>
        <sz val="10"/>
        <rFont val="Arial"/>
        <family val="2"/>
      </rPr>
      <t>plus</t>
    </r>
    <r>
      <rPr>
        <sz val="10"/>
        <rFont val="Arial"/>
        <family val="2"/>
      </rPr>
      <t xml:space="preserve"> 1 dependant</t>
    </r>
  </si>
  <si>
    <r>
      <t xml:space="preserve">Member </t>
    </r>
    <r>
      <rPr>
        <b/>
        <sz val="10"/>
        <rFont val="Arial"/>
        <family val="2"/>
      </rPr>
      <t>plus</t>
    </r>
    <r>
      <rPr>
        <sz val="10"/>
        <rFont val="Arial"/>
        <family val="2"/>
      </rPr>
      <t xml:space="preserve"> 2 dependants</t>
    </r>
  </si>
  <si>
    <r>
      <t xml:space="preserve">Member </t>
    </r>
    <r>
      <rPr>
        <b/>
        <sz val="10"/>
        <rFont val="Arial"/>
        <family val="2"/>
      </rPr>
      <t>plus</t>
    </r>
    <r>
      <rPr>
        <sz val="10"/>
        <rFont val="Arial"/>
        <family val="2"/>
      </rPr>
      <t xml:space="preserve"> 3 dependants</t>
    </r>
  </si>
  <si>
    <r>
      <t xml:space="preserve">Member </t>
    </r>
    <r>
      <rPr>
        <b/>
        <sz val="10"/>
        <rFont val="Arial"/>
        <family val="2"/>
      </rPr>
      <t>plus</t>
    </r>
    <r>
      <rPr>
        <sz val="10"/>
        <rFont val="Arial"/>
        <family val="2"/>
      </rPr>
      <t xml:space="preserve"> 4 dependants</t>
    </r>
  </si>
  <si>
    <r>
      <t xml:space="preserve">Member </t>
    </r>
    <r>
      <rPr>
        <b/>
        <sz val="10"/>
        <rFont val="Arial"/>
        <family val="2"/>
      </rPr>
      <t>plus</t>
    </r>
    <r>
      <rPr>
        <sz val="10"/>
        <rFont val="Arial"/>
        <family val="2"/>
      </rPr>
      <t xml:space="preserve"> 5 dependants</t>
    </r>
  </si>
  <si>
    <r>
      <t xml:space="preserve">Member </t>
    </r>
    <r>
      <rPr>
        <b/>
        <sz val="10"/>
        <rFont val="Arial"/>
        <family val="2"/>
      </rPr>
      <t>plus</t>
    </r>
    <r>
      <rPr>
        <sz val="10"/>
        <rFont val="Arial"/>
        <family val="2"/>
      </rPr>
      <t xml:space="preserve"> 6 dependants</t>
    </r>
  </si>
  <si>
    <r>
      <t xml:space="preserve">Member </t>
    </r>
    <r>
      <rPr>
        <b/>
        <sz val="10"/>
        <rFont val="Arial"/>
        <family val="2"/>
      </rPr>
      <t>plus</t>
    </r>
    <r>
      <rPr>
        <sz val="10"/>
        <rFont val="Arial"/>
        <family val="2"/>
      </rPr>
      <t xml:space="preserve"> 7 dependants</t>
    </r>
  </si>
  <si>
    <r>
      <t xml:space="preserve">Member </t>
    </r>
    <r>
      <rPr>
        <b/>
        <sz val="10"/>
        <rFont val="Arial"/>
        <family val="2"/>
      </rPr>
      <t>plus</t>
    </r>
    <r>
      <rPr>
        <sz val="10"/>
        <rFont val="Arial"/>
        <family val="2"/>
      </rPr>
      <t xml:space="preserve">  8 dependents</t>
    </r>
  </si>
  <si>
    <r>
      <t xml:space="preserve">Member </t>
    </r>
    <r>
      <rPr>
        <b/>
        <sz val="10"/>
        <rFont val="Arial"/>
        <family val="2"/>
      </rPr>
      <t>plus</t>
    </r>
    <r>
      <rPr>
        <sz val="10"/>
        <rFont val="Arial"/>
        <family val="2"/>
      </rPr>
      <t xml:space="preserve"> 9 dependants</t>
    </r>
  </si>
  <si>
    <r>
      <t xml:space="preserve">Member </t>
    </r>
    <r>
      <rPr>
        <b/>
        <sz val="10"/>
        <rFont val="Arial"/>
        <family val="2"/>
      </rPr>
      <t>plus</t>
    </r>
    <r>
      <rPr>
        <sz val="10"/>
        <rFont val="Arial"/>
        <family val="2"/>
      </rPr>
      <t xml:space="preserve">  10 dependents</t>
    </r>
  </si>
  <si>
    <t>Medical Aid (Employee's contribution)</t>
  </si>
  <si>
    <t>Fringe benefit tax on employer contribution to medical scheme</t>
  </si>
  <si>
    <t>13th Cheque - if chosen that tax be spread over year</t>
  </si>
  <si>
    <t>Deductions from taxable income</t>
  </si>
  <si>
    <t>Member's own contribution to pension fund</t>
  </si>
  <si>
    <t>Total taxable amount * 12</t>
  </si>
  <si>
    <t>Final tax per annum</t>
  </si>
  <si>
    <t>Final tax per month</t>
  </si>
  <si>
    <t>The calculations in this Model may differ from calculations on PERSAL/PERSOL.</t>
  </si>
  <si>
    <r>
      <t xml:space="preserve">Only complete </t>
    </r>
    <r>
      <rPr>
        <b/>
        <sz val="12"/>
        <color indexed="17"/>
        <rFont val="Arial"/>
        <family val="2"/>
      </rPr>
      <t>green cells</t>
    </r>
    <r>
      <rPr>
        <b/>
        <sz val="12"/>
        <color indexed="10"/>
        <rFont val="Arial"/>
        <family val="2"/>
      </rPr>
      <t>.  The red cells (formulas) and the other general cells are protected.</t>
    </r>
  </si>
  <si>
    <r>
      <t>Structuring of package</t>
    </r>
    <r>
      <rPr>
        <b/>
        <sz val="12"/>
        <color indexed="12"/>
        <rFont val="Arial"/>
        <family val="2"/>
      </rPr>
      <t xml:space="preserve"> </t>
    </r>
  </si>
  <si>
    <t>Medical</t>
  </si>
  <si>
    <t>13th Cheque</t>
  </si>
  <si>
    <r>
      <t>Motor vehicle (car) allowance</t>
    </r>
    <r>
      <rPr>
        <sz val="10"/>
        <rFont val="Arial"/>
        <family val="2"/>
      </rPr>
      <t xml:space="preserve"> </t>
    </r>
  </si>
  <si>
    <t xml:space="preserve">Housing allowance </t>
  </si>
  <si>
    <t xml:space="preserve">Non-pensionable cash allowance </t>
  </si>
  <si>
    <r>
      <t xml:space="preserve">Enter allowances (monthly rates) payable to you in addition to your package in </t>
    </r>
    <r>
      <rPr>
        <b/>
        <sz val="10"/>
        <rFont val="Arial"/>
        <family val="2"/>
      </rPr>
      <t>CELLS C17 to D20 (</t>
    </r>
    <r>
      <rPr>
        <sz val="10"/>
        <rFont val="Arial"/>
        <family val="2"/>
      </rPr>
      <t>if any).</t>
    </r>
  </si>
  <si>
    <r>
      <t xml:space="preserve">Enter other deductions from your salary in </t>
    </r>
    <r>
      <rPr>
        <b/>
        <sz val="10"/>
        <rFont val="Arial"/>
        <family val="2"/>
      </rPr>
      <t xml:space="preserve">CELLS C34 to D41 </t>
    </r>
    <r>
      <rPr>
        <sz val="10"/>
        <rFont val="Arial"/>
        <family val="2"/>
      </rPr>
      <t>(i.e. garnish orders, bond repayment, parking, life assurance, annuities) (if any).</t>
    </r>
  </si>
  <si>
    <r>
      <t>View your gross monthly income (</t>
    </r>
    <r>
      <rPr>
        <b/>
        <sz val="10"/>
        <rFont val="Arial"/>
        <family val="2"/>
      </rPr>
      <t>CELL D22</t>
    </r>
    <r>
      <rPr>
        <sz val="10"/>
        <rFont val="Arial"/>
        <family val="2"/>
      </rPr>
      <t>), total deductions (</t>
    </r>
    <r>
      <rPr>
        <b/>
        <sz val="10"/>
        <rFont val="Arial"/>
        <family val="2"/>
      </rPr>
      <t>CELL D43</t>
    </r>
    <r>
      <rPr>
        <sz val="10"/>
        <rFont val="Arial"/>
        <family val="2"/>
      </rPr>
      <t>) and nett salary (take-home pay) (</t>
    </r>
    <r>
      <rPr>
        <b/>
        <sz val="10"/>
        <rFont val="Arial"/>
        <family val="2"/>
      </rPr>
      <t>CELL</t>
    </r>
    <r>
      <rPr>
        <sz val="10"/>
        <rFont val="Arial"/>
        <family val="2"/>
      </rPr>
      <t xml:space="preserve"> </t>
    </r>
    <r>
      <rPr>
        <b/>
        <sz val="10"/>
        <rFont val="Arial"/>
        <family val="2"/>
      </rPr>
      <t>D45</t>
    </r>
    <r>
      <rPr>
        <sz val="10"/>
        <rFont val="Arial"/>
        <family val="2"/>
      </rPr>
      <t>).</t>
    </r>
  </si>
  <si>
    <r>
      <t xml:space="preserve">Enter your personal details in </t>
    </r>
    <r>
      <rPr>
        <b/>
        <sz val="10"/>
        <rFont val="Arial"/>
        <family val="2"/>
      </rPr>
      <t>CELLS B19 to B22.</t>
    </r>
  </si>
  <si>
    <r>
      <t xml:space="preserve">Confirm in </t>
    </r>
    <r>
      <rPr>
        <b/>
        <sz val="10"/>
        <rFont val="Arial"/>
        <family val="2"/>
      </rPr>
      <t>CELL D24</t>
    </r>
    <r>
      <rPr>
        <sz val="10"/>
        <rFont val="Arial"/>
        <family val="2"/>
      </rPr>
      <t xml:space="preserve"> (dropdown table) whether you are admitted to the Government Employees Pension Fund (GEPF) or not - </t>
    </r>
    <r>
      <rPr>
        <b/>
        <sz val="10"/>
        <rFont val="Arial"/>
        <family val="2"/>
      </rPr>
      <t>Yes or No.</t>
    </r>
  </si>
  <si>
    <r>
      <t xml:space="preserve">If you decide to structure for a 13th Cheque, please confirm in </t>
    </r>
    <r>
      <rPr>
        <b/>
        <sz val="10"/>
        <rFont val="Arial"/>
        <family val="2"/>
      </rPr>
      <t>CELL C54</t>
    </r>
    <r>
      <rPr>
        <sz val="10"/>
        <rFont val="Arial"/>
        <family val="2"/>
      </rPr>
      <t xml:space="preserve"> whether the tax on the 13th Cheque should be spread over the tax year or not - </t>
    </r>
    <r>
      <rPr>
        <b/>
        <sz val="10"/>
        <rFont val="Arial"/>
        <family val="2"/>
      </rPr>
      <t xml:space="preserve">Yes or No </t>
    </r>
    <r>
      <rPr>
        <sz val="10"/>
        <rFont val="Arial"/>
        <family val="2"/>
      </rPr>
      <t>(dropdown table).</t>
    </r>
  </si>
  <si>
    <t>Please note that calculations may differ from PERSAL/PERSOL because no (possible) tax reconciliations over the course of a tax year are taken into account</t>
  </si>
  <si>
    <r>
      <t>Medical Aid</t>
    </r>
    <r>
      <rPr>
        <b/>
        <sz val="9"/>
        <rFont val="Arial"/>
        <family val="2"/>
      </rPr>
      <t xml:space="preserve"> </t>
    </r>
    <r>
      <rPr>
        <b/>
        <sz val="9"/>
        <color indexed="10"/>
        <rFont val="Arial"/>
        <family val="2"/>
      </rPr>
      <t>(only applicable to   members of a registered medical aid scheme)</t>
    </r>
    <r>
      <rPr>
        <b/>
        <sz val="9"/>
        <rFont val="Arial"/>
        <family val="2"/>
      </rPr>
      <t xml:space="preserve"> </t>
    </r>
  </si>
  <si>
    <t>Indicate membership profile below (i.e. principle member only,  member plus 1st dependant, member plus 2 dependants etc.)</t>
  </si>
  <si>
    <t>Indicate whether you are admitted to the Government Employees Pension Fund (GEPF) - please refer to your employment contract</t>
  </si>
  <si>
    <t>If a 13th Cheque is selected, please select option in adjacent green cell whether the tax must be spread over the year</t>
  </si>
  <si>
    <t>This TSP Model  is only applicable to members employed in terms of  the National Prosecuting Authority Act, 1998.</t>
  </si>
  <si>
    <t>Dear TSP member</t>
  </si>
  <si>
    <r>
      <t xml:space="preserve">If a member has structured for a Motor vehicle allowance, he or she must maintain a LOG SHEET of actual official traveling with the member's private vehicle in order to qualify for a tax deduction against the allowance on assessment of the member's tax return  </t>
    </r>
    <r>
      <rPr>
        <b/>
        <u/>
        <sz val="12"/>
        <rFont val="Arial"/>
        <family val="2"/>
      </rPr>
      <t/>
    </r>
  </si>
  <si>
    <r>
      <t xml:space="preserve">20% of Capital Remuneration (Sub. Car Scheme - </t>
    </r>
    <r>
      <rPr>
        <u/>
        <sz val="8"/>
        <rFont val="Arial"/>
        <family val="2"/>
      </rPr>
      <t>A Scheme</t>
    </r>
    <r>
      <rPr>
        <sz val="8"/>
        <rFont val="Arial"/>
        <family val="2"/>
      </rPr>
      <t>)</t>
    </r>
  </si>
  <si>
    <t xml:space="preserve">20% on motor vehicle allowance structured out of package </t>
  </si>
  <si>
    <t>Issued by the DPSA</t>
  </si>
  <si>
    <t xml:space="preserve">Please refer to the TSP Dispensation </t>
  </si>
  <si>
    <t>This tool enables you to view the effect of your preferred structuring (i.e. on your net salary, your (monthly) deduction (contribution) for a registered medical aid scheme, tax, your (monthly) contribution to the GEPF)</t>
  </si>
  <si>
    <t>NET SALARY</t>
  </si>
  <si>
    <r>
      <t xml:space="preserve">Indicate total </t>
    </r>
    <r>
      <rPr>
        <b/>
        <u/>
        <sz val="8"/>
        <color indexed="12"/>
        <rFont val="Arial"/>
        <family val="2"/>
      </rPr>
      <t>annual</t>
    </r>
    <r>
      <rPr>
        <b/>
        <sz val="8"/>
        <color indexed="12"/>
        <rFont val="Arial"/>
        <family val="2"/>
      </rPr>
      <t xml:space="preserve"> medical aid subscription fee</t>
    </r>
  </si>
  <si>
    <r>
      <t xml:space="preserve">Structure any </t>
    </r>
    <r>
      <rPr>
        <b/>
        <u/>
        <sz val="8"/>
        <color indexed="12"/>
        <rFont val="Arial"/>
        <family val="2"/>
      </rPr>
      <t>annual</t>
    </r>
    <r>
      <rPr>
        <b/>
        <sz val="8"/>
        <color indexed="12"/>
        <rFont val="Arial"/>
        <family val="2"/>
      </rPr>
      <t xml:space="preserve"> amount as employer contribution towards a registered medical aid scheme, limited to the total annual medical subscription - </t>
    </r>
    <r>
      <rPr>
        <b/>
        <u/>
        <sz val="8"/>
        <color rgb="FFFF0000"/>
        <rFont val="Arial"/>
        <family val="2"/>
      </rPr>
      <t>Members ar</t>
    </r>
    <r>
      <rPr>
        <b/>
        <u/>
        <sz val="8"/>
        <color indexed="10"/>
        <rFont val="Arial"/>
        <family val="2"/>
      </rPr>
      <t>e not compelled to structure for this purpose to secure the tax benefit - they will still qualify for the Medical Schemes Fee Tax Credit (benefit) if they do not structure for this purpose</t>
    </r>
  </si>
  <si>
    <r>
      <t xml:space="preserve">Enter your </t>
    </r>
    <r>
      <rPr>
        <b/>
        <sz val="10"/>
        <rFont val="Arial"/>
        <family val="2"/>
      </rPr>
      <t>total</t>
    </r>
    <r>
      <rPr>
        <sz val="10"/>
        <rFont val="Arial"/>
        <family val="2"/>
      </rPr>
      <t xml:space="preserve"> package in </t>
    </r>
    <r>
      <rPr>
        <b/>
        <sz val="10"/>
        <rFont val="Arial"/>
        <family val="2"/>
      </rPr>
      <t>CELL D27</t>
    </r>
    <r>
      <rPr>
        <sz val="10"/>
        <rFont val="Arial"/>
        <family val="2"/>
      </rPr>
      <t>, as provided to you by your HR Component</t>
    </r>
  </si>
  <si>
    <r>
      <t xml:space="preserve">If you are admitted to the GEPF, your basic salary, the employer's contribution to the GEPF and the flexible portion (the flexible portion being the component that you may structure) are reflected in CELLS D28, D29 and D30 respectively.  The amount reflected as the "employer's contribution to the GEPF"  (CELL D29) is deducted from your package, and in turn your employer contributes the same amount as an </t>
    </r>
    <r>
      <rPr>
        <b/>
        <u/>
        <sz val="10"/>
        <rFont val="Arial Narrow"/>
        <family val="2"/>
      </rPr>
      <t>employer's</t>
    </r>
    <r>
      <rPr>
        <b/>
        <sz val="10"/>
        <rFont val="Arial Narrow"/>
        <family val="2"/>
      </rPr>
      <t xml:space="preserve"> contribution to the GEPF</t>
    </r>
  </si>
  <si>
    <r>
      <t xml:space="preserve">If your are </t>
    </r>
    <r>
      <rPr>
        <b/>
        <u/>
        <sz val="10"/>
        <rFont val="Arial Narrow"/>
        <family val="2"/>
      </rPr>
      <t>not</t>
    </r>
    <r>
      <rPr>
        <b/>
        <sz val="10"/>
        <rFont val="Arial Narrow"/>
        <family val="2"/>
      </rPr>
      <t xml:space="preserve"> admitted to the GEPF, your total package (being the component that you may  structure)  is reflected in CELL D30</t>
    </r>
  </si>
  <si>
    <t>While you structure this component, please refer to CELLS D34 and D35 on a continuous basis (red cells) to keep track of the amount (provided for in this component) that you have structured and what amount remains to be structured.  If an "ERROR" message is displayed in CELL C35, you have exceeded the amount available for structuring - please ensure that your allocation fits into the available amount (envelope)</t>
  </si>
  <si>
    <r>
      <t xml:space="preserve">If you are admitted to a registrered medical aid scheme, and the subscription is deducted from your salary,  you </t>
    </r>
    <r>
      <rPr>
        <b/>
        <u/>
        <sz val="10"/>
        <rFont val="Arial"/>
        <family val="2"/>
      </rPr>
      <t>must</t>
    </r>
    <r>
      <rPr>
        <sz val="10"/>
        <rFont val="Arial"/>
        <family val="2"/>
      </rPr>
      <t xml:space="preserve"> enter the </t>
    </r>
    <r>
      <rPr>
        <b/>
        <sz val="10"/>
        <rFont val="Arial"/>
        <family val="2"/>
      </rPr>
      <t>annual</t>
    </r>
    <r>
      <rPr>
        <sz val="10"/>
        <rFont val="Arial"/>
        <family val="2"/>
      </rPr>
      <t xml:space="preserve"> subscription (membership) fee of your registered medical aid scheme in </t>
    </r>
    <r>
      <rPr>
        <b/>
        <sz val="10"/>
        <rFont val="Arial"/>
        <family val="2"/>
      </rPr>
      <t>CELL C37</t>
    </r>
  </si>
  <si>
    <r>
      <t xml:space="preserve">You may structure any annual amount as employer contribution towards a registered medical aid scheme in </t>
    </r>
    <r>
      <rPr>
        <b/>
        <sz val="10"/>
        <rFont val="Arial"/>
        <family val="2"/>
      </rPr>
      <t>CELL C38</t>
    </r>
    <r>
      <rPr>
        <sz val="10"/>
        <rFont val="Arial"/>
        <family val="2"/>
      </rPr>
      <t xml:space="preserve">, provided the amount does not excede the total annual subscriptuion fee.  </t>
    </r>
    <r>
      <rPr>
        <b/>
        <sz val="10"/>
        <color rgb="FFFF0000"/>
        <rFont val="Arial"/>
        <family val="2"/>
      </rPr>
      <t>(Members are not obliged to structure for this purpose to secure the tax benefit - they will still qualify for the Medical Schemes Fee Tax Credit (benefit) if they do not structure for this purpose)</t>
    </r>
  </si>
  <si>
    <r>
      <t xml:space="preserve">If you are admitted to a registrered medical aid scheme, and the subscription is deducted from your salary, then you </t>
    </r>
    <r>
      <rPr>
        <b/>
        <u/>
        <sz val="10"/>
        <rFont val="Arial"/>
        <family val="2"/>
      </rPr>
      <t>must</t>
    </r>
    <r>
      <rPr>
        <sz val="10"/>
        <rFont val="Arial"/>
        <family val="2"/>
      </rPr>
      <t xml:space="preserve"> indicate your medical membership profile in </t>
    </r>
    <r>
      <rPr>
        <b/>
        <sz val="10"/>
        <rFont val="Arial"/>
        <family val="2"/>
      </rPr>
      <t>CELL B40</t>
    </r>
    <r>
      <rPr>
        <sz val="10"/>
        <rFont val="Arial"/>
        <family val="2"/>
      </rPr>
      <t xml:space="preserve"> (dropdown table) (e,g. single member, member plus 1 dependant, member plus 2 dependants etc.)</t>
    </r>
  </si>
  <si>
    <r>
      <t xml:space="preserve">Confirm in </t>
    </r>
    <r>
      <rPr>
        <b/>
        <sz val="10"/>
        <rFont val="Arial"/>
        <family val="2"/>
      </rPr>
      <t xml:space="preserve">CELL C41 </t>
    </r>
    <r>
      <rPr>
        <sz val="10"/>
        <rFont val="Arial"/>
        <family val="2"/>
      </rPr>
      <t>whether</t>
    </r>
    <r>
      <rPr>
        <sz val="10"/>
        <rFont val="Arial"/>
        <family val="2"/>
      </rPr>
      <t xml:space="preserve"> you wish to structure for a 13th Cheque - </t>
    </r>
    <r>
      <rPr>
        <b/>
        <sz val="10"/>
        <rFont val="Arial"/>
        <family val="2"/>
      </rPr>
      <t xml:space="preserve">Yes or No </t>
    </r>
    <r>
      <rPr>
        <sz val="10"/>
        <rFont val="Arial"/>
        <family val="2"/>
      </rPr>
      <t>(dropdown table).</t>
    </r>
    <r>
      <rPr>
        <sz val="10"/>
        <rFont val="Arial"/>
        <family val="2"/>
      </rPr>
      <t xml:space="preserve">  The amount structured is reflected in </t>
    </r>
    <r>
      <rPr>
        <b/>
        <sz val="10"/>
        <rFont val="Arial"/>
        <family val="2"/>
      </rPr>
      <t>CELL D46.</t>
    </r>
  </si>
  <si>
    <r>
      <t xml:space="preserve">Enter </t>
    </r>
    <r>
      <rPr>
        <b/>
        <u/>
        <sz val="10"/>
        <rFont val="Arial"/>
        <family val="2"/>
      </rPr>
      <t>annual</t>
    </r>
    <r>
      <rPr>
        <sz val="10"/>
        <rFont val="Arial"/>
        <family val="2"/>
      </rPr>
      <t xml:space="preserve"> amount that you wish to structure as a motor vehicle (car) allowance in </t>
    </r>
    <r>
      <rPr>
        <b/>
        <sz val="10"/>
        <rFont val="Arial"/>
        <family val="2"/>
      </rPr>
      <t xml:space="preserve">CELL C42 - </t>
    </r>
    <r>
      <rPr>
        <b/>
        <sz val="10"/>
        <color indexed="10"/>
        <rFont val="Arial"/>
        <family val="2"/>
      </rPr>
      <t>the amount, which is rounded down to make the amount that you have structured divisible by 12 (therefore to ensure a clean monthly amount), is reflected in CELL D50</t>
    </r>
  </si>
  <si>
    <t xml:space="preserve">The amount reflected in CELL D42 will not exceed 25% of your total package </t>
  </si>
  <si>
    <r>
      <t xml:space="preserve">Enter </t>
    </r>
    <r>
      <rPr>
        <b/>
        <sz val="10"/>
        <rFont val="Arial"/>
        <family val="2"/>
      </rPr>
      <t>annual</t>
    </r>
    <r>
      <rPr>
        <sz val="10"/>
        <rFont val="Arial"/>
        <family val="2"/>
      </rPr>
      <t xml:space="preserve"> amount that you wish to structure as a housing allowance in </t>
    </r>
    <r>
      <rPr>
        <b/>
        <sz val="10"/>
        <rFont val="Arial"/>
        <family val="2"/>
      </rPr>
      <t xml:space="preserve">CELL C43 - </t>
    </r>
    <r>
      <rPr>
        <b/>
        <sz val="10"/>
        <color indexed="10"/>
        <rFont val="Arial"/>
        <family val="2"/>
      </rPr>
      <t>the amount, which is rounded down to make the amount that you have structured divisible by 12 (therefore to ensure a clean monthly amount), is reflected in CELL D43</t>
    </r>
  </si>
  <si>
    <r>
      <t xml:space="preserve">Enter </t>
    </r>
    <r>
      <rPr>
        <b/>
        <sz val="10"/>
        <rFont val="Arial"/>
        <family val="2"/>
      </rPr>
      <t>annual</t>
    </r>
    <r>
      <rPr>
        <sz val="10"/>
        <rFont val="Arial"/>
        <family val="2"/>
      </rPr>
      <t xml:space="preserve"> amount that you wish to structure as non-pensionable cash allowance in </t>
    </r>
    <r>
      <rPr>
        <b/>
        <sz val="10"/>
        <rFont val="Arial"/>
        <family val="2"/>
      </rPr>
      <t>CELL D44</t>
    </r>
    <r>
      <rPr>
        <sz val="10"/>
        <rFont val="Arial"/>
        <family val="2"/>
      </rPr>
      <t xml:space="preserve">  </t>
    </r>
  </si>
  <si>
    <t>TSP members employed in terms of the National Prosecuting Authority Act, 1998</t>
  </si>
  <si>
    <t>GUIDE TO TSP MODEL: NPA MEMBERS ON TOTAL COST-TO-EMPLOYER (TCE) PACKAGES</t>
  </si>
  <si>
    <t>This step-for-step Guide and TSP Model NPA (Excel spreadsheet) are made available to empower you to structure your TCE package and to view the implications thereof - therefore to view the practical implications of your choices.  Please read this GUIDE carefully before you structure your package - you are advised to print this GUIDE for easy reference while structuring.</t>
  </si>
  <si>
    <t xml:space="preserve">TCE package </t>
  </si>
  <si>
    <t xml:space="preserve">Draft salary advice and tax calculation </t>
  </si>
  <si>
    <t>Elements of TSP</t>
  </si>
  <si>
    <t>Any other allowances payable additional to package</t>
  </si>
  <si>
    <r>
      <t xml:space="preserve">Others (Specify) </t>
    </r>
    <r>
      <rPr>
        <sz val="9"/>
        <rFont val="Arial"/>
        <family val="2"/>
      </rPr>
      <t>(i.e. bond payment, motor financing, union membership, short term insurance, parking etc.)</t>
    </r>
  </si>
  <si>
    <t>STRUCTURING OF TOTAL SALARY PACKAGE (TSP) PACKAGE</t>
  </si>
  <si>
    <r>
      <rPr>
        <b/>
        <u/>
        <sz val="10"/>
        <color rgb="FFFF0000"/>
        <rFont val="Arial"/>
        <family val="2"/>
      </rPr>
      <t>Estimated</t>
    </r>
    <r>
      <rPr>
        <sz val="10"/>
        <rFont val="Arial"/>
        <family val="2"/>
      </rPr>
      <t xml:space="preserve"> tax</t>
    </r>
  </si>
  <si>
    <r>
      <t xml:space="preserve">Please note that this draft salary advice is only a </t>
    </r>
    <r>
      <rPr>
        <b/>
        <u/>
        <sz val="10"/>
        <color indexed="10"/>
        <rFont val="Arial"/>
        <family val="2"/>
      </rPr>
      <t>tool</t>
    </r>
    <r>
      <rPr>
        <b/>
        <sz val="10"/>
        <color indexed="10"/>
        <rFont val="Arial"/>
        <family val="2"/>
      </rPr>
      <t xml:space="preserve"> to view the implications of structuring the package - it does not take into account tax or any other reconciliations over the course of a tax year</t>
    </r>
  </si>
  <si>
    <t xml:space="preserve">2026 NPA TOTAL SALARY PACKAGE (TSP) MODEL </t>
  </si>
  <si>
    <t>Effective from 1 March 2026 (2027 tax year)</t>
  </si>
  <si>
    <t>2026 NPA TSP MODEL</t>
  </si>
  <si>
    <t>Annual tax (2027 tax year)</t>
  </si>
  <si>
    <t>Tax rebate (R17820) (2027 tax year)</t>
  </si>
  <si>
    <t>Medical Schemes Fee Tax Credit (2027 tax year)</t>
  </si>
  <si>
    <t>Medical Tax Credit calculation (2027 Tax year)</t>
  </si>
  <si>
    <t>Date: 1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</si>
</sst>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R&quot;* #,##0.00_-;\-&quot;R&quot;* #,##0.00_-;_-&quot;R&quot;* &quot;-&quot;??_-;_-@_-"/>
    <numFmt numFmtId="164" formatCode="_(* #,##0.00_);_(* \(#,##0.00\);_(* &quot;-&quot;??_);_(@_)"/>
    <numFmt numFmtId="165" formatCode="_(* #,##0.0000_);_(* \(#,##0.0000\);_(* &quot;-&quot;??_);_(@_)"/>
    <numFmt numFmtId="166" formatCode="_(* #,##0.000000_);_(* \(#,##0.000000\);_(* &quot;-&quot;??_);_(@_)"/>
    <numFmt numFmtId="167" formatCode="#,##0.0000"/>
  </numFmts>
  <fonts count="63">
    <font>
      <sz val="10"/>
      <name val="Arial"/>
    </font>
    <font>
      <sz val="10"/>
      <name val="Arial"/>
      <family val="2"/>
    </font>
    <font>
      <b/>
      <sz val="10"/>
      <name val="Arial"/>
      <family val="2"/>
    </font>
    <font>
      <sz val="8"/>
      <color indexed="81"/>
      <name val="Tahoma"/>
      <family val="2"/>
    </font>
    <font>
      <b/>
      <sz val="8"/>
      <color indexed="81"/>
      <name val="Tahoma"/>
      <family val="2"/>
    </font>
    <font>
      <b/>
      <sz val="9"/>
      <name val="Arial"/>
      <family val="2"/>
    </font>
    <font>
      <sz val="9"/>
      <name val="Arial"/>
      <family val="2"/>
    </font>
    <font>
      <sz val="10"/>
      <name val="Arial"/>
      <family val="2"/>
    </font>
    <font>
      <b/>
      <sz val="12"/>
      <name val="Arial"/>
      <family val="2"/>
    </font>
    <font>
      <b/>
      <sz val="8"/>
      <name val="Arial"/>
      <family val="2"/>
    </font>
    <font>
      <sz val="8"/>
      <name val="Arial"/>
      <family val="2"/>
    </font>
    <font>
      <b/>
      <sz val="10"/>
      <name val="Univers (WN)"/>
    </font>
    <font>
      <sz val="10"/>
      <name val="Univers (WN)"/>
    </font>
    <font>
      <sz val="8"/>
      <name val="Univers (WN)"/>
    </font>
    <font>
      <sz val="10"/>
      <color indexed="10"/>
      <name val="Arial"/>
      <family val="2"/>
    </font>
    <font>
      <b/>
      <sz val="10"/>
      <color indexed="10"/>
      <name val="Arial"/>
      <family val="2"/>
    </font>
    <font>
      <b/>
      <sz val="14"/>
      <name val="Arial"/>
      <family val="2"/>
    </font>
    <font>
      <b/>
      <sz val="12"/>
      <color indexed="10"/>
      <name val="Arial"/>
      <family val="2"/>
    </font>
    <font>
      <b/>
      <sz val="9"/>
      <name val="Arial Narrow"/>
      <family val="2"/>
    </font>
    <font>
      <b/>
      <u/>
      <sz val="10"/>
      <name val="Arial"/>
      <family val="2"/>
    </font>
    <font>
      <sz val="7"/>
      <color indexed="12"/>
      <name val="Arial"/>
      <family val="2"/>
    </font>
    <font>
      <sz val="10"/>
      <color indexed="12"/>
      <name val="Arial"/>
      <family val="2"/>
    </font>
    <font>
      <b/>
      <sz val="10"/>
      <color indexed="12"/>
      <name val="Arial"/>
      <family val="2"/>
    </font>
    <font>
      <sz val="10"/>
      <color indexed="12"/>
      <name val="Arial"/>
      <family val="2"/>
    </font>
    <font>
      <b/>
      <sz val="9"/>
      <color indexed="10"/>
      <name val="Arial"/>
      <family val="2"/>
    </font>
    <font>
      <b/>
      <sz val="8"/>
      <color indexed="10"/>
      <name val="Univers (WN)"/>
    </font>
    <font>
      <b/>
      <sz val="8"/>
      <name val="Univers (WN)"/>
    </font>
    <font>
      <sz val="7"/>
      <name val="Univers (WN)"/>
    </font>
    <font>
      <sz val="12"/>
      <name val="Arial"/>
      <family val="2"/>
    </font>
    <font>
      <b/>
      <sz val="9"/>
      <color indexed="12"/>
      <name val="Arial"/>
      <family val="2"/>
    </font>
    <font>
      <b/>
      <sz val="8"/>
      <color indexed="12"/>
      <name val="Arial"/>
      <family val="2"/>
    </font>
    <font>
      <b/>
      <sz val="12"/>
      <color indexed="12"/>
      <name val="Univers (WN)"/>
    </font>
    <font>
      <b/>
      <sz val="14"/>
      <color indexed="10"/>
      <name val="Arial"/>
      <family val="2"/>
    </font>
    <font>
      <sz val="14"/>
      <color indexed="10"/>
      <name val="Arial"/>
      <family val="2"/>
    </font>
    <font>
      <b/>
      <sz val="16"/>
      <name val="Arial"/>
      <family val="2"/>
    </font>
    <font>
      <b/>
      <sz val="10"/>
      <name val="Arial Narrow"/>
      <family val="2"/>
    </font>
    <font>
      <b/>
      <u/>
      <sz val="10"/>
      <name val="Arial Narrow"/>
      <family val="2"/>
    </font>
    <font>
      <b/>
      <u/>
      <sz val="12"/>
      <name val="Arial"/>
      <family val="2"/>
    </font>
    <font>
      <b/>
      <u/>
      <sz val="14"/>
      <name val="Arial"/>
      <family val="2"/>
    </font>
    <font>
      <sz val="9"/>
      <color indexed="10"/>
      <name val="Arial"/>
      <family val="2"/>
    </font>
    <font>
      <b/>
      <sz val="12"/>
      <color indexed="12"/>
      <name val="Arial"/>
      <family val="2"/>
    </font>
    <font>
      <u/>
      <sz val="10"/>
      <name val="Arial"/>
      <family val="2"/>
    </font>
    <font>
      <b/>
      <u/>
      <sz val="9"/>
      <color indexed="12"/>
      <name val="Arial"/>
      <family val="2"/>
    </font>
    <font>
      <sz val="8"/>
      <name val="Arial"/>
      <family val="2"/>
    </font>
    <font>
      <sz val="7"/>
      <name val="Arial"/>
      <family val="2"/>
    </font>
    <font>
      <u/>
      <sz val="8"/>
      <name val="Arial"/>
      <family val="2"/>
    </font>
    <font>
      <b/>
      <sz val="12"/>
      <color indexed="48"/>
      <name val="Arial"/>
      <family val="2"/>
    </font>
    <font>
      <b/>
      <sz val="12"/>
      <color indexed="17"/>
      <name val="Arial"/>
      <family val="2"/>
    </font>
    <font>
      <b/>
      <u/>
      <sz val="12"/>
      <color indexed="12"/>
      <name val="Arial"/>
      <family val="2"/>
    </font>
    <font>
      <b/>
      <u/>
      <sz val="10"/>
      <color indexed="12"/>
      <name val="Arial"/>
      <family val="2"/>
    </font>
    <font>
      <u/>
      <sz val="10"/>
      <name val="Arial"/>
      <family val="2"/>
    </font>
    <font>
      <b/>
      <sz val="11"/>
      <name val="Arial"/>
      <family val="2"/>
    </font>
    <font>
      <b/>
      <sz val="14"/>
      <color indexed="18"/>
      <name val="Arial"/>
      <family val="2"/>
    </font>
    <font>
      <sz val="12"/>
      <color indexed="10"/>
      <name val="Arial"/>
      <family val="2"/>
    </font>
    <font>
      <b/>
      <u/>
      <sz val="8"/>
      <color indexed="10"/>
      <name val="Arial"/>
      <family val="2"/>
    </font>
    <font>
      <b/>
      <u/>
      <sz val="8"/>
      <color indexed="12"/>
      <name val="Arial"/>
      <family val="2"/>
    </font>
    <font>
      <b/>
      <u/>
      <sz val="8"/>
      <color rgb="FFFF0000"/>
      <name val="Arial"/>
      <family val="2"/>
    </font>
    <font>
      <b/>
      <sz val="10"/>
      <color rgb="FFFF0000"/>
      <name val="Arial"/>
      <family val="2"/>
    </font>
    <font>
      <b/>
      <sz val="18"/>
      <color rgb="FF0033CC"/>
      <name val="Arial"/>
      <family val="2"/>
    </font>
    <font>
      <b/>
      <sz val="14"/>
      <color rgb="FF0033CC"/>
      <name val="Arial"/>
      <family val="2"/>
    </font>
    <font>
      <sz val="10"/>
      <color rgb="FF0033CC"/>
      <name val="Arial"/>
      <family val="2"/>
    </font>
    <font>
      <b/>
      <u/>
      <sz val="10"/>
      <color rgb="FFFF0000"/>
      <name val="Arial"/>
      <family val="2"/>
    </font>
    <font>
      <b/>
      <u/>
      <sz val="10"/>
      <color indexed="10"/>
      <name val="Arial"/>
      <family val="2"/>
    </font>
  </fonts>
  <fills count="18">
    <fill>
      <patternFill patternType="none"/>
    </fill>
    <fill>
      <patternFill patternType="gray125"/>
    </fill>
    <fill>
      <patternFill patternType="solid">
        <fgColor indexed="11"/>
        <bgColor indexed="64"/>
      </patternFill>
    </fill>
    <fill>
      <patternFill patternType="solid">
        <fgColor indexed="15"/>
        <bgColor indexed="64"/>
      </patternFill>
    </fill>
    <fill>
      <patternFill patternType="solid">
        <fgColor indexed="42"/>
        <bgColor indexed="64"/>
      </patternFill>
    </fill>
    <fill>
      <patternFill patternType="solid">
        <fgColor indexed="47"/>
        <bgColor indexed="64"/>
      </patternFill>
    </fill>
    <fill>
      <patternFill patternType="solid">
        <fgColor indexed="52"/>
        <bgColor indexed="64"/>
      </patternFill>
    </fill>
    <fill>
      <patternFill patternType="solid">
        <fgColor indexed="10"/>
        <bgColor indexed="64"/>
      </patternFill>
    </fill>
    <fill>
      <patternFill patternType="solid">
        <fgColor indexed="41"/>
        <bgColor indexed="64"/>
      </patternFill>
    </fill>
    <fill>
      <patternFill patternType="solid">
        <fgColor indexed="50"/>
        <bgColor indexed="64"/>
      </patternFill>
    </fill>
    <fill>
      <patternFill patternType="solid">
        <fgColor rgb="FFFF6699"/>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00FF00"/>
        <bgColor indexed="64"/>
      </patternFill>
    </fill>
  </fills>
  <borders count="38">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55">
    <xf numFmtId="0" fontId="0" fillId="0" borderId="0" xfId="0"/>
    <xf numFmtId="0" fontId="2" fillId="0" borderId="0" xfId="0" applyFont="1" applyAlignment="1">
      <alignment horizontal="center"/>
    </xf>
    <xf numFmtId="0" fontId="6" fillId="0" borderId="0" xfId="0" applyFont="1"/>
    <xf numFmtId="0" fontId="0" fillId="0" borderId="1" xfId="0" applyBorder="1"/>
    <xf numFmtId="0" fontId="2" fillId="0" borderId="0" xfId="0" applyFont="1" applyAlignment="1">
      <alignment horizontal="right"/>
    </xf>
    <xf numFmtId="0" fontId="6" fillId="0" borderId="2" xfId="0" applyFont="1" applyBorder="1" applyAlignment="1">
      <alignment horizontal="left"/>
    </xf>
    <xf numFmtId="0" fontId="12" fillId="0" borderId="0" xfId="0" applyFont="1"/>
    <xf numFmtId="0" fontId="13" fillId="0" borderId="0" xfId="0" applyFont="1"/>
    <xf numFmtId="0" fontId="11" fillId="0" borderId="3" xfId="0" applyFont="1" applyBorder="1"/>
    <xf numFmtId="0" fontId="6" fillId="0" borderId="0" xfId="0" applyFont="1" applyAlignment="1">
      <alignment horizontal="left"/>
    </xf>
    <xf numFmtId="0" fontId="8" fillId="0" borderId="0" xfId="0" applyFont="1" applyAlignment="1">
      <alignment horizontal="right"/>
    </xf>
    <xf numFmtId="2" fontId="0" fillId="0" borderId="0" xfId="0" applyNumberFormat="1"/>
    <xf numFmtId="0" fontId="16" fillId="0" borderId="0" xfId="0" applyFont="1" applyAlignment="1">
      <alignment horizontal="center" wrapText="1"/>
    </xf>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right"/>
    </xf>
    <xf numFmtId="0" fontId="2" fillId="2" borderId="7" xfId="0" applyFont="1" applyFill="1" applyBorder="1" applyAlignment="1" applyProtection="1">
      <alignment horizontal="center"/>
      <protection locked="0"/>
    </xf>
    <xf numFmtId="0" fontId="0" fillId="0" borderId="0" xfId="0" applyAlignment="1">
      <alignment horizontal="left" vertical="top" wrapText="1"/>
    </xf>
    <xf numFmtId="2" fontId="2" fillId="0" borderId="0" xfId="0" applyNumberFormat="1" applyFont="1" applyAlignment="1">
      <alignment horizontal="center"/>
    </xf>
    <xf numFmtId="0" fontId="0" fillId="0" borderId="5" xfId="0" applyBorder="1" applyAlignment="1">
      <alignment horizontal="center"/>
    </xf>
    <xf numFmtId="2" fontId="2" fillId="0" borderId="2" xfId="0" applyNumberFormat="1" applyFont="1" applyBorder="1" applyAlignment="1">
      <alignment horizontal="center"/>
    </xf>
    <xf numFmtId="0" fontId="26" fillId="0" borderId="0" xfId="0" applyFont="1"/>
    <xf numFmtId="0" fontId="27" fillId="0" borderId="0" xfId="0" applyFont="1"/>
    <xf numFmtId="0" fontId="20" fillId="0" borderId="0" xfId="0" applyFont="1" applyAlignment="1">
      <alignment horizontal="center" vertical="center"/>
    </xf>
    <xf numFmtId="0" fontId="25" fillId="0" borderId="0" xfId="0" applyFont="1" applyAlignment="1">
      <alignment horizontal="center" vertical="top"/>
    </xf>
    <xf numFmtId="0" fontId="10" fillId="0" borderId="0" xfId="0" applyFont="1"/>
    <xf numFmtId="0" fontId="11" fillId="0" borderId="0" xfId="0" applyFont="1"/>
    <xf numFmtId="0" fontId="11" fillId="0" borderId="3" xfId="0" applyFont="1" applyBorder="1" applyAlignment="1">
      <alignment horizontal="center"/>
    </xf>
    <xf numFmtId="0" fontId="0" fillId="0" borderId="0" xfId="0" applyAlignment="1">
      <alignment horizontal="center" vertical="center"/>
    </xf>
    <xf numFmtId="0" fontId="2" fillId="0" borderId="0" xfId="0" applyFont="1" applyAlignment="1">
      <alignment horizontal="center" vertical="center"/>
    </xf>
    <xf numFmtId="1" fontId="0" fillId="0" borderId="0" xfId="0" applyNumberFormat="1"/>
    <xf numFmtId="0" fontId="16" fillId="0" borderId="0" xfId="0" applyFont="1" applyAlignment="1" applyProtection="1">
      <alignment horizontal="center" vertical="center" wrapText="1"/>
      <protection locked="0"/>
    </xf>
    <xf numFmtId="0" fontId="0" fillId="0" borderId="0" xfId="0" applyAlignment="1">
      <alignment horizontal="center" wrapText="1"/>
    </xf>
    <xf numFmtId="0" fontId="12" fillId="0" borderId="8" xfId="0" applyFont="1" applyBorder="1"/>
    <xf numFmtId="0" fontId="17" fillId="0" borderId="0" xfId="0" applyFont="1" applyAlignment="1">
      <alignment horizontal="center" vertical="center" wrapText="1"/>
    </xf>
    <xf numFmtId="0" fontId="14" fillId="0" borderId="0" xfId="0" applyFont="1" applyAlignment="1">
      <alignment horizontal="center" vertical="center" wrapText="1"/>
    </xf>
    <xf numFmtId="0" fontId="0" fillId="0" borderId="0" xfId="0" applyAlignment="1">
      <alignment vertical="center"/>
    </xf>
    <xf numFmtId="0" fontId="2" fillId="0" borderId="0" xfId="0" applyFont="1" applyAlignment="1">
      <alignment vertical="center"/>
    </xf>
    <xf numFmtId="0" fontId="0" fillId="0" borderId="0" xfId="0" applyAlignment="1">
      <alignment vertical="center" wrapText="1"/>
    </xf>
    <xf numFmtId="0" fontId="18" fillId="0" borderId="0" xfId="0" applyFont="1" applyAlignment="1">
      <alignment horizontal="left" vertical="top"/>
    </xf>
    <xf numFmtId="0" fontId="0" fillId="0" borderId="0" xfId="0" applyAlignment="1">
      <alignment vertical="top"/>
    </xf>
    <xf numFmtId="0" fontId="7" fillId="0" borderId="0" xfId="0" applyFont="1" applyAlignment="1">
      <alignment vertical="top"/>
    </xf>
    <xf numFmtId="0" fontId="2" fillId="0" borderId="0" xfId="0" applyFont="1" applyAlignment="1">
      <alignment vertical="top"/>
    </xf>
    <xf numFmtId="9" fontId="2" fillId="0" borderId="0" xfId="1" applyFont="1" applyBorder="1" applyAlignment="1">
      <alignment vertical="top"/>
    </xf>
    <xf numFmtId="0" fontId="37" fillId="0" borderId="0" xfId="0" applyFont="1" applyAlignment="1">
      <alignment horizontal="left" vertical="center" wrapText="1"/>
    </xf>
    <xf numFmtId="0" fontId="35" fillId="0" borderId="0" xfId="0" applyFont="1" applyAlignment="1">
      <alignment horizontal="left" vertical="top" wrapText="1"/>
    </xf>
    <xf numFmtId="0" fontId="38" fillId="0" borderId="0" xfId="0" applyFont="1" applyAlignment="1">
      <alignment vertical="center"/>
    </xf>
    <xf numFmtId="164" fontId="0" fillId="0" borderId="0" xfId="0" applyNumberFormat="1"/>
    <xf numFmtId="0" fontId="2" fillId="0" borderId="0" xfId="0" applyFont="1" applyAlignment="1">
      <alignment wrapText="1"/>
    </xf>
    <xf numFmtId="0" fontId="7" fillId="0" borderId="0" xfId="0" applyFont="1" applyAlignment="1">
      <alignment wrapText="1"/>
    </xf>
    <xf numFmtId="0" fontId="8" fillId="0" borderId="0" xfId="0" applyFont="1" applyAlignment="1">
      <alignment horizontal="center"/>
    </xf>
    <xf numFmtId="0" fontId="5" fillId="0" borderId="0" xfId="0" applyFont="1" applyAlignment="1">
      <alignment horizontal="center"/>
    </xf>
    <xf numFmtId="0" fontId="9" fillId="0" borderId="0" xfId="0" applyFont="1" applyAlignment="1">
      <alignment horizontal="center"/>
    </xf>
    <xf numFmtId="165" fontId="8" fillId="0" borderId="0" xfId="0" applyNumberFormat="1" applyFont="1" applyAlignment="1">
      <alignment vertical="center" wrapText="1"/>
    </xf>
    <xf numFmtId="4" fontId="0" fillId="0" borderId="0" xfId="0" applyNumberFormat="1"/>
    <xf numFmtId="165" fontId="8" fillId="0" borderId="0" xfId="0" applyNumberFormat="1" applyFont="1" applyAlignment="1">
      <alignment vertical="center"/>
    </xf>
    <xf numFmtId="166" fontId="8" fillId="0" borderId="0" xfId="0" applyNumberFormat="1" applyFont="1" applyAlignment="1">
      <alignment vertical="center"/>
    </xf>
    <xf numFmtId="2" fontId="8" fillId="0" borderId="0" xfId="0" applyNumberFormat="1" applyFont="1" applyAlignment="1">
      <alignment vertical="center" wrapText="1"/>
    </xf>
    <xf numFmtId="165" fontId="8" fillId="0" borderId="9" xfId="0" applyNumberFormat="1" applyFont="1" applyBorder="1" applyAlignment="1">
      <alignment vertical="center"/>
    </xf>
    <xf numFmtId="167" fontId="0" fillId="0" borderId="0" xfId="0" applyNumberFormat="1"/>
    <xf numFmtId="0" fontId="7" fillId="0" borderId="0" xfId="0" applyFont="1" applyAlignment="1">
      <alignment horizontal="left" vertical="top" wrapText="1"/>
    </xf>
    <xf numFmtId="0" fontId="18" fillId="0" borderId="0" xfId="0" applyFont="1" applyAlignment="1">
      <alignment horizontal="left" vertical="top" wrapText="1"/>
    </xf>
    <xf numFmtId="0" fontId="15" fillId="0" borderId="0" xfId="0" applyFont="1" applyAlignment="1">
      <alignment horizontal="left" vertical="top" wrapText="1"/>
    </xf>
    <xf numFmtId="0" fontId="0" fillId="0" borderId="0" xfId="0" applyAlignment="1">
      <alignment vertical="top" wrapText="1"/>
    </xf>
    <xf numFmtId="0" fontId="0" fillId="0" borderId="17" xfId="0" applyBorder="1"/>
    <xf numFmtId="0" fontId="0" fillId="0" borderId="18" xfId="0" applyBorder="1"/>
    <xf numFmtId="0" fontId="0" fillId="0" borderId="19" xfId="0" applyBorder="1"/>
    <xf numFmtId="0" fontId="0" fillId="0" borderId="13" xfId="0" applyBorder="1"/>
    <xf numFmtId="0" fontId="0" fillId="0" borderId="20" xfId="0" applyBorder="1"/>
    <xf numFmtId="0" fontId="0" fillId="0" borderId="21" xfId="0" applyBorder="1"/>
    <xf numFmtId="0" fontId="0" fillId="0" borderId="22" xfId="0" applyBorder="1"/>
    <xf numFmtId="0" fontId="10" fillId="0" borderId="0" xfId="0" applyFont="1" applyAlignment="1">
      <alignment horizontal="center"/>
    </xf>
    <xf numFmtId="0" fontId="9" fillId="0" borderId="0" xfId="0" applyFont="1"/>
    <xf numFmtId="0" fontId="43" fillId="0" borderId="0" xfId="0" applyFont="1"/>
    <xf numFmtId="164" fontId="0" fillId="4" borderId="4" xfId="0" applyNumberFormat="1" applyFill="1" applyBorder="1"/>
    <xf numFmtId="0" fontId="43" fillId="4" borderId="23" xfId="0" applyFont="1" applyFill="1" applyBorder="1"/>
    <xf numFmtId="0" fontId="43" fillId="4" borderId="0" xfId="0" applyFont="1" applyFill="1"/>
    <xf numFmtId="164" fontId="0" fillId="4" borderId="6" xfId="0" applyNumberFormat="1" applyFill="1" applyBorder="1"/>
    <xf numFmtId="2" fontId="0" fillId="4" borderId="5" xfId="0" applyNumberFormat="1" applyFill="1" applyBorder="1"/>
    <xf numFmtId="164" fontId="0" fillId="2" borderId="24" xfId="0" applyNumberFormat="1" applyFill="1" applyBorder="1"/>
    <xf numFmtId="0" fontId="44" fillId="0" borderId="0" xfId="0" applyFont="1"/>
    <xf numFmtId="164" fontId="2" fillId="3" borderId="25" xfId="0" applyNumberFormat="1" applyFont="1" applyFill="1" applyBorder="1"/>
    <xf numFmtId="0" fontId="10" fillId="5" borderId="17" xfId="0" applyFont="1" applyFill="1" applyBorder="1"/>
    <xf numFmtId="0" fontId="10" fillId="5" borderId="28" xfId="0" applyFont="1" applyFill="1" applyBorder="1"/>
    <xf numFmtId="0" fontId="10" fillId="5" borderId="22" xfId="0" applyFont="1" applyFill="1" applyBorder="1"/>
    <xf numFmtId="0" fontId="10" fillId="5" borderId="24" xfId="0" applyFont="1" applyFill="1" applyBorder="1"/>
    <xf numFmtId="4" fontId="0" fillId="6" borderId="7" xfId="0" applyNumberFormat="1" applyFill="1" applyBorder="1"/>
    <xf numFmtId="164" fontId="0" fillId="4" borderId="29" xfId="0" applyNumberFormat="1" applyFill="1" applyBorder="1"/>
    <xf numFmtId="164" fontId="0" fillId="4" borderId="30" xfId="0" applyNumberFormat="1" applyFill="1" applyBorder="1"/>
    <xf numFmtId="0" fontId="43" fillId="4" borderId="30" xfId="0" applyFont="1" applyFill="1" applyBorder="1"/>
    <xf numFmtId="0" fontId="10" fillId="4" borderId="23" xfId="0" applyFont="1" applyFill="1" applyBorder="1" applyAlignment="1" applyProtection="1">
      <alignment horizontal="left"/>
      <protection locked="0"/>
    </xf>
    <xf numFmtId="0" fontId="50" fillId="0" borderId="0" xfId="0" applyFont="1" applyAlignment="1">
      <alignment horizontal="center" vertical="center"/>
    </xf>
    <xf numFmtId="0" fontId="1" fillId="0" borderId="0" xfId="0" applyFont="1" applyAlignment="1">
      <alignment horizontal="center" vertical="top" wrapText="1"/>
    </xf>
    <xf numFmtId="0" fontId="34" fillId="0" borderId="0" xfId="0" applyFont="1"/>
    <xf numFmtId="0" fontId="1" fillId="7" borderId="0" xfId="0" applyFont="1" applyFill="1" applyProtection="1">
      <protection locked="0"/>
    </xf>
    <xf numFmtId="2" fontId="0" fillId="0" borderId="0" xfId="0" applyNumberFormat="1" applyAlignment="1">
      <alignment horizontal="center"/>
    </xf>
    <xf numFmtId="0" fontId="0" fillId="8" borderId="6" xfId="0" applyFill="1" applyBorder="1"/>
    <xf numFmtId="0" fontId="51" fillId="0" borderId="0" xfId="0" applyFont="1" applyAlignment="1">
      <alignment horizontal="center" wrapText="1"/>
    </xf>
    <xf numFmtId="0" fontId="10" fillId="10" borderId="31" xfId="0" applyFont="1" applyFill="1" applyBorder="1" applyAlignment="1">
      <alignment horizontal="left"/>
    </xf>
    <xf numFmtId="0" fontId="10" fillId="10" borderId="8" xfId="0" applyFont="1" applyFill="1" applyBorder="1" applyAlignment="1">
      <alignment horizontal="left"/>
    </xf>
    <xf numFmtId="0" fontId="10" fillId="11" borderId="10" xfId="0" applyFont="1" applyFill="1" applyBorder="1"/>
    <xf numFmtId="0" fontId="10" fillId="11" borderId="11" xfId="0" applyFont="1" applyFill="1" applyBorder="1"/>
    <xf numFmtId="0" fontId="10" fillId="11" borderId="12" xfId="0" applyFont="1" applyFill="1" applyBorder="1"/>
    <xf numFmtId="0" fontId="10" fillId="11" borderId="13" xfId="0" applyFont="1" applyFill="1" applyBorder="1"/>
    <xf numFmtId="0" fontId="10" fillId="11" borderId="0" xfId="0" applyFont="1" applyFill="1"/>
    <xf numFmtId="0" fontId="10" fillId="11" borderId="14" xfId="0" applyFont="1" applyFill="1" applyBorder="1"/>
    <xf numFmtId="0" fontId="10" fillId="11" borderId="15" xfId="0" applyFont="1" applyFill="1" applyBorder="1"/>
    <xf numFmtId="0" fontId="10" fillId="11" borderId="16" xfId="0" applyFont="1" applyFill="1" applyBorder="1"/>
    <xf numFmtId="4" fontId="1" fillId="10" borderId="29" xfId="0" applyNumberFormat="1" applyFont="1" applyFill="1" applyBorder="1"/>
    <xf numFmtId="0" fontId="7" fillId="12" borderId="8" xfId="0" applyFont="1" applyFill="1" applyBorder="1" applyAlignment="1" applyProtection="1">
      <alignment horizontal="left" wrapText="1"/>
      <protection locked="0"/>
    </xf>
    <xf numFmtId="0" fontId="7" fillId="12" borderId="33" xfId="0" applyFont="1" applyFill="1" applyBorder="1" applyAlignment="1" applyProtection="1">
      <alignment horizontal="left" wrapText="1"/>
      <protection locked="0"/>
    </xf>
    <xf numFmtId="0" fontId="29" fillId="12" borderId="2" xfId="0" applyFont="1" applyFill="1" applyBorder="1" applyAlignment="1" applyProtection="1">
      <alignment horizontal="left"/>
      <protection locked="0"/>
    </xf>
    <xf numFmtId="0" fontId="6" fillId="12" borderId="2" xfId="0" applyFont="1" applyFill="1" applyBorder="1" applyAlignment="1" applyProtection="1">
      <alignment horizontal="left"/>
      <protection locked="0"/>
    </xf>
    <xf numFmtId="0" fontId="29" fillId="12" borderId="35" xfId="0" applyFont="1" applyFill="1" applyBorder="1" applyProtection="1">
      <protection locked="0"/>
    </xf>
    <xf numFmtId="0" fontId="0" fillId="12" borderId="35" xfId="0" applyFill="1" applyBorder="1" applyProtection="1">
      <protection locked="0"/>
    </xf>
    <xf numFmtId="0" fontId="15" fillId="0" borderId="0" xfId="0" applyFont="1" applyAlignment="1">
      <alignment horizontal="center" vertical="center" wrapText="1"/>
    </xf>
    <xf numFmtId="0" fontId="2" fillId="14" borderId="0" xfId="0" applyFont="1" applyFill="1" applyAlignment="1">
      <alignment horizontal="center"/>
    </xf>
    <xf numFmtId="2" fontId="2" fillId="14" borderId="0" xfId="0" applyNumberFormat="1" applyFont="1" applyFill="1" applyAlignment="1">
      <alignment horizontal="center"/>
    </xf>
    <xf numFmtId="15" fontId="0" fillId="12" borderId="2" xfId="0" applyNumberFormat="1" applyFill="1" applyBorder="1" applyProtection="1">
      <protection locked="0"/>
    </xf>
    <xf numFmtId="0" fontId="8" fillId="12" borderId="2" xfId="0" applyFont="1" applyFill="1" applyBorder="1" applyAlignment="1" applyProtection="1">
      <alignment horizontal="center"/>
      <protection locked="0"/>
    </xf>
    <xf numFmtId="0" fontId="9" fillId="13" borderId="37" xfId="0" applyFont="1" applyFill="1" applyBorder="1" applyAlignment="1">
      <alignment horizontal="center"/>
    </xf>
    <xf numFmtId="0" fontId="30" fillId="0" borderId="2" xfId="0" applyFont="1" applyBorder="1"/>
    <xf numFmtId="0" fontId="30" fillId="0" borderId="4" xfId="0" applyFont="1" applyBorder="1" applyAlignment="1">
      <alignment vertical="center" wrapText="1"/>
    </xf>
    <xf numFmtId="3" fontId="2" fillId="12" borderId="33" xfId="0" applyNumberFormat="1" applyFont="1" applyFill="1" applyBorder="1" applyAlignment="1" applyProtection="1">
      <alignment horizontal="center" vertical="center"/>
      <protection locked="0"/>
    </xf>
    <xf numFmtId="3" fontId="2" fillId="12" borderId="0" xfId="0" applyNumberFormat="1" applyFont="1" applyFill="1" applyAlignment="1" applyProtection="1">
      <alignment horizontal="center" vertical="center"/>
      <protection locked="0"/>
    </xf>
    <xf numFmtId="3" fontId="2" fillId="12" borderId="37" xfId="0" applyNumberFormat="1" applyFont="1" applyFill="1" applyBorder="1" applyAlignment="1" applyProtection="1">
      <alignment horizontal="center"/>
      <protection locked="0"/>
    </xf>
    <xf numFmtId="3" fontId="2" fillId="12" borderId="37" xfId="0" applyNumberFormat="1" applyFont="1" applyFill="1" applyBorder="1" applyAlignment="1" applyProtection="1">
      <alignment horizontal="center" vertical="center"/>
      <protection locked="0"/>
    </xf>
    <xf numFmtId="3" fontId="2" fillId="12" borderId="31" xfId="0" applyNumberFormat="1" applyFont="1" applyFill="1" applyBorder="1" applyAlignment="1" applyProtection="1">
      <alignment horizontal="center"/>
      <protection locked="0"/>
    </xf>
    <xf numFmtId="0" fontId="0" fillId="17" borderId="0" xfId="0" applyFill="1"/>
    <xf numFmtId="4" fontId="1" fillId="10" borderId="30" xfId="0" applyNumberFormat="1" applyFont="1" applyFill="1" applyBorder="1"/>
    <xf numFmtId="1" fontId="1" fillId="17" borderId="0" xfId="0" applyNumberFormat="1" applyFont="1" applyFill="1"/>
    <xf numFmtId="0" fontId="10" fillId="10" borderId="26" xfId="0" applyFont="1" applyFill="1" applyBorder="1"/>
    <xf numFmtId="0" fontId="10" fillId="10" borderId="27" xfId="0" applyFont="1" applyFill="1" applyBorder="1"/>
    <xf numFmtId="44" fontId="8" fillId="12" borderId="4" xfId="0" applyNumberFormat="1" applyFont="1" applyFill="1" applyBorder="1" applyAlignment="1" applyProtection="1">
      <alignment horizontal="center" vertical="center"/>
      <protection locked="0"/>
    </xf>
    <xf numFmtId="44" fontId="8" fillId="13" borderId="2" xfId="0" applyNumberFormat="1" applyFont="1" applyFill="1" applyBorder="1" applyAlignment="1">
      <alignment horizontal="center" vertical="center" wrapText="1"/>
    </xf>
    <xf numFmtId="44" fontId="8" fillId="13" borderId="5" xfId="0" applyNumberFormat="1" applyFont="1" applyFill="1" applyBorder="1" applyAlignment="1">
      <alignment horizontal="center" vertical="center"/>
    </xf>
    <xf numFmtId="44" fontId="8" fillId="13" borderId="2" xfId="0" applyNumberFormat="1" applyFont="1" applyFill="1" applyBorder="1" applyAlignment="1">
      <alignment horizontal="center" vertical="center"/>
    </xf>
    <xf numFmtId="44" fontId="2" fillId="13" borderId="2" xfId="0" applyNumberFormat="1" applyFont="1" applyFill="1" applyBorder="1" applyAlignment="1">
      <alignment horizontal="center"/>
    </xf>
    <xf numFmtId="44" fontId="0" fillId="0" borderId="0" xfId="0" applyNumberFormat="1" applyAlignment="1">
      <alignment horizontal="center"/>
    </xf>
    <xf numFmtId="44" fontId="8" fillId="13" borderId="2" xfId="0" applyNumberFormat="1" applyFont="1" applyFill="1" applyBorder="1" applyAlignment="1">
      <alignment horizontal="center"/>
    </xf>
    <xf numFmtId="44" fontId="8" fillId="12" borderId="2" xfId="0" applyNumberFormat="1" applyFont="1" applyFill="1" applyBorder="1" applyAlignment="1" applyProtection="1">
      <alignment horizontal="center" vertical="center"/>
      <protection locked="0"/>
    </xf>
    <xf numFmtId="44" fontId="0" fillId="13" borderId="2" xfId="0" applyNumberFormat="1" applyFill="1" applyBorder="1"/>
    <xf numFmtId="44" fontId="0" fillId="12" borderId="2" xfId="0" applyNumberFormat="1" applyFill="1" applyBorder="1" applyProtection="1">
      <protection locked="0"/>
    </xf>
    <xf numFmtId="44" fontId="0" fillId="0" borderId="0" xfId="0" applyNumberFormat="1"/>
    <xf numFmtId="44" fontId="2" fillId="13" borderId="7" xfId="0" applyNumberFormat="1" applyFont="1" applyFill="1" applyBorder="1"/>
    <xf numFmtId="44" fontId="40" fillId="13" borderId="7" xfId="0" applyNumberFormat="1" applyFont="1" applyFill="1" applyBorder="1"/>
    <xf numFmtId="0" fontId="15" fillId="0" borderId="0" xfId="0" applyFont="1" applyAlignment="1">
      <alignment horizontal="left" vertical="top" wrapText="1"/>
    </xf>
    <xf numFmtId="0" fontId="0" fillId="0" borderId="0" xfId="0" applyAlignment="1">
      <alignment vertical="top" wrapText="1"/>
    </xf>
    <xf numFmtId="0" fontId="1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wrapText="1"/>
    </xf>
    <xf numFmtId="0" fontId="8" fillId="0" borderId="0" xfId="0" applyFont="1"/>
    <xf numFmtId="0" fontId="0" fillId="0" borderId="0" xfId="0"/>
    <xf numFmtId="0" fontId="17" fillId="0" borderId="0" xfId="0" applyFont="1" applyAlignment="1">
      <alignment horizontal="left" vertical="top" wrapText="1"/>
    </xf>
    <xf numFmtId="0" fontId="53" fillId="0" borderId="0" xfId="0" applyFont="1" applyAlignment="1">
      <alignment vertical="top" wrapText="1"/>
    </xf>
    <xf numFmtId="0" fontId="52" fillId="0" borderId="0" xfId="0" applyFont="1" applyAlignment="1">
      <alignment horizontal="left" vertical="top" wrapText="1"/>
    </xf>
    <xf numFmtId="0" fontId="37" fillId="0" borderId="0" xfId="0" applyFont="1" applyAlignment="1">
      <alignment horizontal="left" vertical="top" wrapText="1"/>
    </xf>
    <xf numFmtId="0" fontId="28" fillId="0" borderId="0" xfId="0" applyFont="1" applyAlignment="1">
      <alignment wrapText="1"/>
    </xf>
    <xf numFmtId="0" fontId="41" fillId="0" borderId="0" xfId="0" applyFont="1" applyAlignment="1">
      <alignment horizontal="left" vertical="center" wrapText="1"/>
    </xf>
    <xf numFmtId="0" fontId="18" fillId="0" borderId="0" xfId="0" applyFont="1" applyAlignment="1">
      <alignment horizontal="left" vertical="top" wrapText="1"/>
    </xf>
    <xf numFmtId="0" fontId="18" fillId="0" borderId="0" xfId="0" applyFont="1" applyAlignment="1">
      <alignment horizontal="left" vertical="center"/>
    </xf>
    <xf numFmtId="0" fontId="50" fillId="0" borderId="0" xfId="0" applyFont="1" applyAlignment="1">
      <alignment horizontal="left" vertical="center" wrapText="1"/>
    </xf>
    <xf numFmtId="0" fontId="50" fillId="0" borderId="0" xfId="0" applyFont="1" applyAlignment="1">
      <alignment horizontal="left" vertical="center"/>
    </xf>
    <xf numFmtId="0" fontId="50" fillId="0" borderId="0" xfId="0" applyFont="1" applyAlignment="1">
      <alignment vertical="center" wrapText="1"/>
    </xf>
    <xf numFmtId="0" fontId="35" fillId="0" borderId="0" xfId="0" applyFont="1" applyAlignment="1">
      <alignment horizontal="left" vertical="top" wrapText="1"/>
    </xf>
    <xf numFmtId="0" fontId="49"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wrapText="1"/>
    </xf>
    <xf numFmtId="0" fontId="48" fillId="0" borderId="0" xfId="0" applyFont="1" applyAlignment="1">
      <alignment horizontal="left" vertical="center" wrapText="1"/>
    </xf>
    <xf numFmtId="0" fontId="49" fillId="0" borderId="0" xfId="0" applyFont="1" applyAlignment="1">
      <alignment vertical="center" wrapText="1"/>
    </xf>
    <xf numFmtId="0" fontId="58" fillId="12" borderId="0" xfId="0" applyFont="1" applyFill="1" applyAlignment="1">
      <alignment horizontal="center" vertical="center" wrapText="1"/>
    </xf>
    <xf numFmtId="0" fontId="0" fillId="0" borderId="0" xfId="0" applyAlignment="1">
      <alignment horizontal="center" vertical="top"/>
    </xf>
    <xf numFmtId="0" fontId="1" fillId="0" borderId="0" xfId="0" applyFont="1" applyAlignment="1">
      <alignment horizontal="left" vertical="top" wrapText="1"/>
    </xf>
    <xf numFmtId="0" fontId="8" fillId="0" borderId="0" xfId="0" applyFont="1" applyAlignment="1">
      <alignment horizontal="left" wrapText="1"/>
    </xf>
    <xf numFmtId="0" fontId="34" fillId="0" borderId="0" xfId="0" applyFont="1" applyAlignment="1">
      <alignment horizontal="center" vertical="center" wrapText="1"/>
    </xf>
    <xf numFmtId="0" fontId="46" fillId="0" borderId="0" xfId="0" applyFont="1" applyAlignment="1">
      <alignment horizontal="center" vertical="center"/>
    </xf>
    <xf numFmtId="0" fontId="32" fillId="0" borderId="0" xfId="0" applyFont="1" applyAlignment="1">
      <alignment horizontal="center" vertical="center" wrapText="1"/>
    </xf>
    <xf numFmtId="0" fontId="33" fillId="0" borderId="0" xfId="0" applyFont="1" applyAlignment="1">
      <alignment horizontal="center" vertical="center" wrapText="1"/>
    </xf>
    <xf numFmtId="0" fontId="59" fillId="0" borderId="0" xfId="0" applyFont="1" applyAlignment="1" applyProtection="1">
      <alignment horizontal="center" vertical="center" wrapText="1"/>
      <protection locked="0"/>
    </xf>
    <xf numFmtId="0" fontId="60" fillId="0" borderId="0" xfId="0" applyFont="1" applyAlignment="1">
      <alignment horizontal="center" wrapText="1"/>
    </xf>
    <xf numFmtId="0" fontId="2" fillId="0" borderId="0" xfId="0" applyFont="1" applyAlignment="1">
      <alignment horizontal="center" vertical="center" wrapText="1"/>
    </xf>
    <xf numFmtId="0" fontId="0" fillId="0" borderId="0" xfId="0" applyAlignment="1">
      <alignment horizontal="center" wrapText="1"/>
    </xf>
    <xf numFmtId="0" fontId="31" fillId="0" borderId="0" xfId="0" applyFont="1" applyAlignment="1">
      <alignment horizontal="center" wrapText="1"/>
    </xf>
    <xf numFmtId="0" fontId="21" fillId="0" borderId="0" xfId="0" applyFont="1" applyAlignment="1">
      <alignment wrapText="1"/>
    </xf>
    <xf numFmtId="0" fontId="15" fillId="0" borderId="26"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29" fillId="0" borderId="31" xfId="0" applyFont="1" applyBorder="1" applyAlignment="1">
      <alignment vertical="center" wrapText="1"/>
    </xf>
    <xf numFmtId="0" fontId="23" fillId="0" borderId="32" xfId="0" applyFont="1" applyBorder="1" applyAlignment="1">
      <alignment wrapText="1"/>
    </xf>
    <xf numFmtId="0" fontId="29" fillId="0" borderId="26" xfId="0" applyFont="1" applyBorder="1" applyAlignment="1">
      <alignment vertical="center" wrapText="1"/>
    </xf>
    <xf numFmtId="0" fontId="23" fillId="0" borderId="29" xfId="0" applyFont="1" applyBorder="1" applyAlignment="1">
      <alignment vertical="center" wrapText="1"/>
    </xf>
    <xf numFmtId="0" fontId="23" fillId="0" borderId="29" xfId="0" applyFont="1" applyBorder="1" applyAlignment="1">
      <alignment wrapText="1"/>
    </xf>
    <xf numFmtId="0" fontId="29" fillId="0" borderId="37" xfId="0" applyFont="1" applyBorder="1" applyAlignment="1">
      <alignment vertical="center" wrapText="1"/>
    </xf>
    <xf numFmtId="0" fontId="23" fillId="0" borderId="35" xfId="0" applyFont="1" applyBorder="1" applyAlignment="1">
      <alignment wrapText="1"/>
    </xf>
    <xf numFmtId="0" fontId="2" fillId="14" borderId="0" xfId="0" applyFont="1" applyFill="1" applyAlignment="1">
      <alignment horizontal="center"/>
    </xf>
    <xf numFmtId="0" fontId="15" fillId="0" borderId="26" xfId="0" applyFont="1" applyBorder="1" applyAlignment="1">
      <alignment vertical="center" wrapText="1"/>
    </xf>
    <xf numFmtId="0" fontId="0" fillId="0" borderId="29" xfId="0" applyBorder="1" applyAlignment="1">
      <alignment wrapText="1"/>
    </xf>
    <xf numFmtId="0" fontId="0" fillId="0" borderId="23" xfId="0" applyBorder="1" applyAlignment="1">
      <alignment wrapText="1"/>
    </xf>
    <xf numFmtId="0" fontId="0" fillId="0" borderId="30" xfId="0" applyBorder="1" applyAlignment="1">
      <alignment wrapText="1"/>
    </xf>
    <xf numFmtId="0" fontId="0" fillId="0" borderId="31" xfId="0" applyBorder="1" applyAlignment="1">
      <alignment wrapText="1"/>
    </xf>
    <xf numFmtId="0" fontId="0" fillId="0" borderId="32" xfId="0" applyBorder="1" applyAlignment="1">
      <alignment wrapText="1"/>
    </xf>
    <xf numFmtId="0" fontId="30" fillId="0" borderId="37" xfId="0" applyFont="1" applyBorder="1" applyAlignment="1">
      <alignment horizontal="left" wrapText="1"/>
    </xf>
    <xf numFmtId="0" fontId="30" fillId="0" borderId="33" xfId="0" applyFont="1" applyBorder="1" applyAlignment="1">
      <alignment horizontal="left" wrapText="1"/>
    </xf>
    <xf numFmtId="0" fontId="30" fillId="12" borderId="37" xfId="0" applyFont="1" applyFill="1" applyBorder="1" applyAlignment="1">
      <alignment vertical="center" wrapText="1"/>
    </xf>
    <xf numFmtId="0" fontId="0" fillId="12" borderId="33" xfId="0" applyFill="1" applyBorder="1" applyAlignment="1">
      <alignment vertical="center"/>
    </xf>
    <xf numFmtId="0" fontId="29" fillId="16" borderId="2" xfId="0" applyFont="1" applyFill="1" applyBorder="1" applyAlignment="1">
      <alignment horizontal="left" vertical="center"/>
    </xf>
    <xf numFmtId="0" fontId="39" fillId="16" borderId="31" xfId="0" applyFont="1" applyFill="1" applyBorder="1" applyAlignment="1">
      <alignment horizontal="left" wrapText="1"/>
    </xf>
    <xf numFmtId="0" fontId="14" fillId="16" borderId="32" xfId="0" applyFont="1" applyFill="1" applyBorder="1" applyAlignment="1">
      <alignment wrapText="1"/>
    </xf>
    <xf numFmtId="0" fontId="2" fillId="14" borderId="0" xfId="0" applyFont="1" applyFill="1" applyAlignment="1">
      <alignment horizontal="center" wrapText="1"/>
    </xf>
    <xf numFmtId="0" fontId="1" fillId="14" borderId="0" xfId="0" applyFont="1" applyFill="1" applyAlignment="1">
      <alignment wrapText="1"/>
    </xf>
    <xf numFmtId="0" fontId="29" fillId="16" borderId="2" xfId="0" applyFont="1" applyFill="1" applyBorder="1" applyAlignment="1">
      <alignment horizontal="left" vertical="center" wrapText="1"/>
    </xf>
    <xf numFmtId="0" fontId="23" fillId="16" borderId="2" xfId="0" applyFont="1" applyFill="1" applyBorder="1" applyAlignment="1">
      <alignment horizontal="left" vertical="center" wrapText="1"/>
    </xf>
    <xf numFmtId="0" fontId="39" fillId="16" borderId="37" xfId="0" applyFont="1" applyFill="1" applyBorder="1" applyAlignment="1">
      <alignment horizontal="left" wrapText="1"/>
    </xf>
    <xf numFmtId="0" fontId="14" fillId="16" borderId="35" xfId="0" applyFont="1" applyFill="1" applyBorder="1" applyAlignment="1">
      <alignment wrapText="1"/>
    </xf>
    <xf numFmtId="0" fontId="15" fillId="0" borderId="0" xfId="0" applyFont="1" applyAlignment="1">
      <alignment horizontal="center" vertical="center" wrapText="1"/>
    </xf>
    <xf numFmtId="0" fontId="29" fillId="16" borderId="5" xfId="0" applyFont="1" applyFill="1" applyBorder="1" applyAlignment="1">
      <alignment horizontal="left" vertical="center"/>
    </xf>
    <xf numFmtId="0" fontId="29" fillId="15" borderId="2" xfId="0" applyFont="1" applyFill="1" applyBorder="1" applyAlignment="1">
      <alignment horizontal="left" vertical="center" wrapText="1"/>
    </xf>
    <xf numFmtId="0" fontId="23" fillId="15" borderId="2" xfId="0" applyFont="1" applyFill="1" applyBorder="1" applyAlignment="1">
      <alignment horizontal="left" wrapText="1"/>
    </xf>
    <xf numFmtId="0" fontId="51" fillId="0" borderId="0" xfId="0" applyFont="1" applyAlignment="1">
      <alignment horizontal="center" wrapText="1"/>
    </xf>
    <xf numFmtId="0" fontId="7" fillId="0" borderId="0" xfId="0" applyFont="1" applyAlignment="1">
      <alignment wrapText="1"/>
    </xf>
    <xf numFmtId="0" fontId="11" fillId="12" borderId="19" xfId="0" applyFont="1" applyFill="1" applyBorder="1" applyAlignment="1" applyProtection="1">
      <alignment horizontal="center"/>
      <protection locked="0"/>
    </xf>
    <xf numFmtId="0" fontId="11" fillId="12" borderId="1" xfId="0" applyFont="1" applyFill="1" applyBorder="1" applyAlignment="1" applyProtection="1">
      <alignment horizontal="center"/>
      <protection locked="0"/>
    </xf>
    <xf numFmtId="0" fontId="11" fillId="12" borderId="21" xfId="0" applyFont="1" applyFill="1" applyBorder="1" applyAlignment="1" applyProtection="1">
      <alignment horizontal="center"/>
      <protection locked="0"/>
    </xf>
    <xf numFmtId="44" fontId="0" fillId="13" borderId="4" xfId="0" applyNumberFormat="1" applyFill="1" applyBorder="1" applyAlignment="1">
      <alignment horizontal="center" vertical="center" wrapText="1"/>
    </xf>
    <xf numFmtId="44" fontId="0" fillId="13" borderId="6" xfId="0" applyNumberFormat="1" applyFill="1" applyBorder="1" applyAlignment="1">
      <alignment horizontal="center" vertical="center" wrapText="1"/>
    </xf>
    <xf numFmtId="44" fontId="0" fillId="13" borderId="5" xfId="0" applyNumberFormat="1" applyFill="1" applyBorder="1" applyAlignment="1">
      <alignment horizontal="center" wrapText="1"/>
    </xf>
    <xf numFmtId="0" fontId="2" fillId="15" borderId="4" xfId="0" applyFont="1" applyFill="1" applyBorder="1" applyAlignment="1">
      <alignment horizontal="center" vertical="center" wrapText="1"/>
    </xf>
    <xf numFmtId="0" fontId="5" fillId="15" borderId="6" xfId="0" applyFont="1" applyFill="1" applyBorder="1" applyAlignment="1">
      <alignment horizontal="center" vertical="center" wrapText="1"/>
    </xf>
    <xf numFmtId="0" fontId="0" fillId="0" borderId="2" xfId="0" applyBorder="1" applyAlignment="1">
      <alignment horizontal="left"/>
    </xf>
    <xf numFmtId="0" fontId="1" fillId="0" borderId="4" xfId="0" applyFont="1" applyBorder="1" applyAlignment="1">
      <alignment horizontal="left"/>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vertical="center" wrapText="1"/>
    </xf>
    <xf numFmtId="0" fontId="43" fillId="4" borderId="26" xfId="0" applyFont="1" applyFill="1" applyBorder="1"/>
    <xf numFmtId="0" fontId="43" fillId="4" borderId="29" xfId="0" applyFont="1" applyFill="1" applyBorder="1"/>
    <xf numFmtId="0" fontId="2" fillId="11" borderId="0" xfId="0" applyFont="1" applyFill="1" applyAlignment="1">
      <alignment horizontal="center"/>
    </xf>
    <xf numFmtId="0" fontId="43" fillId="4" borderId="31" xfId="0" applyFont="1" applyFill="1" applyBorder="1"/>
    <xf numFmtId="0" fontId="43" fillId="4" borderId="32" xfId="0" applyFont="1" applyFill="1" applyBorder="1"/>
    <xf numFmtId="0" fontId="43" fillId="4" borderId="23" xfId="0" applyFont="1" applyFill="1" applyBorder="1"/>
    <xf numFmtId="0" fontId="43" fillId="4" borderId="30" xfId="0" applyFont="1" applyFill="1" applyBorder="1"/>
    <xf numFmtId="0" fontId="9" fillId="8" borderId="36" xfId="0" applyFont="1" applyFill="1" applyBorder="1"/>
    <xf numFmtId="0" fontId="9" fillId="8" borderId="25" xfId="0" applyFont="1" applyFill="1" applyBorder="1"/>
    <xf numFmtId="0" fontId="10" fillId="10" borderId="23" xfId="0" applyFont="1" applyFill="1" applyBorder="1" applyAlignment="1">
      <alignment horizontal="left"/>
    </xf>
    <xf numFmtId="0" fontId="10" fillId="10" borderId="0" xfId="0" applyFont="1" applyFill="1" applyAlignment="1">
      <alignment horizontal="left"/>
    </xf>
    <xf numFmtId="0" fontId="8" fillId="9" borderId="36" xfId="0" applyFont="1" applyFill="1" applyBorder="1" applyAlignment="1">
      <alignment horizontal="center"/>
    </xf>
    <xf numFmtId="0" fontId="8" fillId="9" borderId="34" xfId="0" applyFont="1" applyFill="1" applyBorder="1" applyAlignment="1">
      <alignment horizontal="center"/>
    </xf>
    <xf numFmtId="0" fontId="8" fillId="9" borderId="25" xfId="0" applyFont="1" applyFill="1" applyBorder="1" applyAlignment="1">
      <alignment horizontal="center"/>
    </xf>
    <xf numFmtId="0" fontId="8" fillId="0" borderId="0" xfId="0" applyFont="1" applyAlignment="1">
      <alignment horizontal="center" vertical="center"/>
    </xf>
    <xf numFmtId="0" fontId="22" fillId="0" borderId="0" xfId="0" applyFont="1" applyAlignment="1">
      <alignment horizontal="center" vertical="center" wrapText="1"/>
    </xf>
    <xf numFmtId="0" fontId="8" fillId="0" borderId="0" xfId="0" applyFont="1" applyAlignment="1">
      <alignment horizontal="center"/>
    </xf>
    <xf numFmtId="0" fontId="2" fillId="0" borderId="0" xfId="0" applyFont="1" applyAlignment="1">
      <alignment horizontal="right"/>
    </xf>
    <xf numFmtId="0" fontId="24" fillId="0" borderId="13" xfId="0" applyFont="1" applyBorder="1" applyAlignment="1">
      <alignment horizontal="center" wrapText="1"/>
    </xf>
    <xf numFmtId="0" fontId="24" fillId="0" borderId="0" xfId="0" applyFont="1" applyAlignment="1">
      <alignment horizontal="center" wrapText="1"/>
    </xf>
    <xf numFmtId="0" fontId="6" fillId="0" borderId="2" xfId="0" applyFont="1" applyBorder="1" applyAlignment="1">
      <alignment horizontal="left"/>
    </xf>
  </cellXfs>
  <cellStyles count="2">
    <cellStyle name="Normal" xfId="0" builtinId="0"/>
    <cellStyle name="Percent" xfId="1" builtinId="5"/>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Style="combo" dx="18" fmlaLink="$C$43" fmlaRange="$E$24:$E$25" sel="1" val="0"/>
</file>

<file path=xl/ctrlProps/ctrlProp2.xml><?xml version="1.0" encoding="utf-8"?>
<formControlPr xmlns="http://schemas.microsoft.com/office/spreadsheetml/2009/9/main" objectType="Drop" dropStyle="combo" dx="18" fmlaLink="$C$48" fmlaRange="$E$24:$E$25" noThreeD="1" sel="1" val="0"/>
</file>

<file path=xl/ctrlProps/ctrlProp3.xml><?xml version="1.0" encoding="utf-8"?>
<formControlPr xmlns="http://schemas.microsoft.com/office/spreadsheetml/2009/9/main" objectType="Drop" dropLines="2" dropStyle="combo" dx="18" fmlaLink="$D$24" fmlaRange="$E$24:$E$25" noThreeD="1" sel="1" val="0"/>
</file>

<file path=xl/ctrlProps/ctrlProp4.xml><?xml version="1.0" encoding="utf-8"?>
<formControlPr xmlns="http://schemas.microsoft.com/office/spreadsheetml/2009/9/main" objectType="Drop" dropLines="12" dropStyle="combo" dx="18" fmlaLink="$E$42" fmlaRange="$G$39:$G$50" noThreeD="1" sel="6"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6</xdr:col>
      <xdr:colOff>205740</xdr:colOff>
      <xdr:row>0</xdr:row>
      <xdr:rowOff>85725</xdr:rowOff>
    </xdr:from>
    <xdr:to>
      <xdr:col>10</xdr:col>
      <xdr:colOff>68580</xdr:colOff>
      <xdr:row>5</xdr:row>
      <xdr:rowOff>74295</xdr:rowOff>
    </xdr:to>
    <xdr:pic>
      <xdr:nvPicPr>
        <xdr:cNvPr id="24577" name="Picture 1">
          <a:extLst>
            <a:ext uri="{FF2B5EF4-FFF2-40B4-BE49-F238E27FC236}">
              <a16:creationId xmlns:a16="http://schemas.microsoft.com/office/drawing/2014/main" id="{00000000-0008-0000-0000-0000016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665220" y="85725"/>
          <a:ext cx="2415540" cy="96393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838200</xdr:colOff>
      <xdr:row>0</xdr:row>
      <xdr:rowOff>66675</xdr:rowOff>
    </xdr:from>
    <xdr:to>
      <xdr:col>2</xdr:col>
      <xdr:colOff>0</xdr:colOff>
      <xdr:row>6</xdr:row>
      <xdr:rowOff>9525</xdr:rowOff>
    </xdr:to>
    <xdr:pic>
      <xdr:nvPicPr>
        <xdr:cNvPr id="1068" name="Picture 44">
          <a:extLst>
            <a:ext uri="{FF2B5EF4-FFF2-40B4-BE49-F238E27FC236}">
              <a16:creationId xmlns:a16="http://schemas.microsoft.com/office/drawing/2014/main" id="{00000000-0008-0000-0100-00002C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57350" y="66675"/>
          <a:ext cx="2514600" cy="9810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76200</xdr:colOff>
          <xdr:row>42</xdr:row>
          <xdr:rowOff>38100</xdr:rowOff>
        </xdr:from>
        <xdr:to>
          <xdr:col>2</xdr:col>
          <xdr:colOff>628650</xdr:colOff>
          <xdr:row>42</xdr:row>
          <xdr:rowOff>285750</xdr:rowOff>
        </xdr:to>
        <xdr:sp macro="" textlink="">
          <xdr:nvSpPr>
            <xdr:cNvPr id="1046" name="Drop Down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47</xdr:row>
          <xdr:rowOff>57150</xdr:rowOff>
        </xdr:from>
        <xdr:to>
          <xdr:col>2</xdr:col>
          <xdr:colOff>771525</xdr:colOff>
          <xdr:row>49</xdr:row>
          <xdr:rowOff>133350</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561975</xdr:colOff>
          <xdr:row>23</xdr:row>
          <xdr:rowOff>85725</xdr:rowOff>
        </xdr:from>
        <xdr:to>
          <xdr:col>3</xdr:col>
          <xdr:colOff>1295400</xdr:colOff>
          <xdr:row>23</xdr:row>
          <xdr:rowOff>323850</xdr:rowOff>
        </xdr:to>
        <xdr:sp macro="" textlink="">
          <xdr:nvSpPr>
            <xdr:cNvPr id="1057" name="Drop Down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41</xdr:row>
          <xdr:rowOff>57150</xdr:rowOff>
        </xdr:from>
        <xdr:to>
          <xdr:col>2</xdr:col>
          <xdr:colOff>400050</xdr:colOff>
          <xdr:row>41</xdr:row>
          <xdr:rowOff>304800</xdr:rowOff>
        </xdr:to>
        <xdr:sp macro="" textlink="">
          <xdr:nvSpPr>
            <xdr:cNvPr id="1072" name="Drop Down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133350</xdr:colOff>
      <xdr:row>0</xdr:row>
      <xdr:rowOff>85725</xdr:rowOff>
    </xdr:from>
    <xdr:to>
      <xdr:col>2</xdr:col>
      <xdr:colOff>2362200</xdr:colOff>
      <xdr:row>0</xdr:row>
      <xdr:rowOff>933450</xdr:rowOff>
    </xdr:to>
    <xdr:pic>
      <xdr:nvPicPr>
        <xdr:cNvPr id="21505" name="Picture 1">
          <a:extLst>
            <a:ext uri="{FF2B5EF4-FFF2-40B4-BE49-F238E27FC236}">
              <a16:creationId xmlns:a16="http://schemas.microsoft.com/office/drawing/2014/main" id="{00000000-0008-0000-0200-0000015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81150" y="85725"/>
          <a:ext cx="2228850" cy="6286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86"/>
  <sheetViews>
    <sheetView topLeftCell="A85" zoomScale="150" zoomScaleNormal="150" workbookViewId="0">
      <selection activeCell="A86" sqref="A86:D86"/>
    </sheetView>
  </sheetViews>
  <sheetFormatPr defaultRowHeight="12.75"/>
  <cols>
    <col min="2" max="2" width="6" customWidth="1"/>
    <col min="8" max="8" width="10.5703125" customWidth="1"/>
  </cols>
  <sheetData>
    <row r="2" spans="1:10">
      <c r="A2" s="170" t="s">
        <v>128</v>
      </c>
      <c r="B2" s="170"/>
      <c r="C2" s="170"/>
      <c r="D2" s="170"/>
      <c r="E2" s="170"/>
      <c r="F2" s="170"/>
    </row>
    <row r="3" spans="1:10" ht="13.15" customHeight="1">
      <c r="A3" s="170"/>
      <c r="B3" s="170"/>
      <c r="C3" s="170"/>
      <c r="D3" s="170"/>
      <c r="E3" s="170"/>
      <c r="F3" s="170"/>
    </row>
    <row r="4" spans="1:10" ht="13.15" customHeight="1">
      <c r="A4" s="170"/>
      <c r="B4" s="170"/>
      <c r="C4" s="170"/>
      <c r="D4" s="170"/>
      <c r="E4" s="170"/>
      <c r="F4" s="170"/>
    </row>
    <row r="5" spans="1:10" ht="24" customHeight="1">
      <c r="A5" s="170"/>
      <c r="B5" s="170"/>
      <c r="C5" s="170"/>
      <c r="D5" s="170"/>
      <c r="E5" s="170"/>
      <c r="F5" s="170"/>
    </row>
    <row r="7" spans="1:10" ht="47.25" customHeight="1">
      <c r="A7" s="174" t="s">
        <v>118</v>
      </c>
      <c r="B7" s="174"/>
      <c r="C7" s="174"/>
      <c r="D7" s="174"/>
      <c r="E7" s="174"/>
      <c r="F7" s="174"/>
      <c r="G7" s="174"/>
      <c r="H7" s="174"/>
      <c r="I7" s="174"/>
      <c r="J7" s="174"/>
    </row>
    <row r="8" spans="1:10" ht="15.75">
      <c r="A8" s="175" t="s">
        <v>129</v>
      </c>
      <c r="B8" s="175"/>
      <c r="C8" s="175"/>
      <c r="D8" s="175"/>
      <c r="E8" s="175"/>
      <c r="F8" s="175"/>
      <c r="G8" s="175"/>
      <c r="H8" s="175"/>
      <c r="I8" s="175"/>
      <c r="J8" s="175"/>
    </row>
    <row r="9" spans="1:10" ht="40.5" customHeight="1">
      <c r="A9" s="176" t="s">
        <v>94</v>
      </c>
      <c r="B9" s="177"/>
      <c r="C9" s="177"/>
      <c r="D9" s="177"/>
      <c r="E9" s="177"/>
      <c r="F9" s="177"/>
      <c r="G9" s="177"/>
      <c r="H9" s="177"/>
      <c r="I9" s="177"/>
      <c r="J9" s="177"/>
    </row>
    <row r="10" spans="1:10" ht="15.75">
      <c r="A10" s="34"/>
      <c r="B10" s="35"/>
      <c r="C10" s="35"/>
      <c r="D10" s="35"/>
      <c r="E10" s="35"/>
      <c r="F10" s="35"/>
      <c r="G10" s="35"/>
      <c r="H10" s="35"/>
      <c r="I10" s="35"/>
      <c r="J10" s="35"/>
    </row>
    <row r="11" spans="1:10" ht="15.75">
      <c r="A11" s="34"/>
      <c r="B11" s="34"/>
      <c r="C11" s="34"/>
      <c r="D11" s="34"/>
      <c r="E11" s="34"/>
      <c r="F11" s="34"/>
      <c r="G11" s="34"/>
      <c r="H11" s="34"/>
      <c r="I11" s="34"/>
      <c r="J11" s="34"/>
    </row>
    <row r="12" spans="1:10" ht="15.75">
      <c r="A12" s="173" t="s">
        <v>95</v>
      </c>
      <c r="B12" s="173"/>
      <c r="C12" s="173"/>
      <c r="D12" s="173"/>
      <c r="E12" s="173"/>
      <c r="F12" s="173"/>
      <c r="G12" s="173"/>
      <c r="H12" s="173"/>
      <c r="I12" s="173"/>
      <c r="J12" s="173"/>
    </row>
    <row r="13" spans="1:10" ht="18">
      <c r="A13" s="12"/>
      <c r="B13" s="12"/>
      <c r="C13" s="12"/>
      <c r="D13" s="12"/>
      <c r="E13" s="12"/>
      <c r="F13" s="12"/>
      <c r="G13" s="12"/>
      <c r="H13" s="12"/>
      <c r="I13" s="12"/>
      <c r="J13" s="12"/>
    </row>
    <row r="14" spans="1:10" ht="18">
      <c r="A14" s="46" t="s">
        <v>34</v>
      </c>
      <c r="B14" s="36"/>
      <c r="C14" s="36"/>
      <c r="D14" s="36"/>
      <c r="E14" s="36"/>
      <c r="F14" s="36"/>
      <c r="G14" s="36"/>
      <c r="H14" s="36"/>
      <c r="I14" s="36"/>
      <c r="J14" s="36"/>
    </row>
    <row r="15" spans="1:10">
      <c r="A15" s="37"/>
      <c r="B15" s="36"/>
      <c r="C15" s="36"/>
      <c r="D15" s="36"/>
      <c r="E15" s="36"/>
      <c r="F15" s="36"/>
      <c r="G15" s="36"/>
      <c r="H15" s="36"/>
      <c r="I15" s="36"/>
      <c r="J15" s="36"/>
    </row>
    <row r="16" spans="1:10">
      <c r="A16" s="171">
        <v>1</v>
      </c>
      <c r="B16" s="172" t="s">
        <v>119</v>
      </c>
      <c r="C16" s="150"/>
      <c r="D16" s="150"/>
      <c r="E16" s="150"/>
      <c r="F16" s="150"/>
      <c r="G16" s="150"/>
      <c r="H16" s="150"/>
      <c r="I16" s="150"/>
      <c r="J16" s="150"/>
    </row>
    <row r="17" spans="1:10" ht="39.75" customHeight="1">
      <c r="A17" s="171"/>
      <c r="B17" s="150"/>
      <c r="C17" s="150"/>
      <c r="D17" s="150"/>
      <c r="E17" s="150"/>
      <c r="F17" s="150"/>
      <c r="G17" s="150"/>
      <c r="H17" s="150"/>
      <c r="I17" s="150"/>
      <c r="J17" s="150"/>
    </row>
    <row r="18" spans="1:10">
      <c r="A18" s="14">
        <v>2</v>
      </c>
      <c r="B18" s="40" t="s">
        <v>75</v>
      </c>
      <c r="C18" s="40"/>
      <c r="D18" s="40"/>
      <c r="E18" s="40"/>
      <c r="F18" s="40"/>
      <c r="G18" s="40"/>
      <c r="H18" s="40"/>
      <c r="I18" s="40"/>
      <c r="J18" s="40"/>
    </row>
    <row r="19" spans="1:10">
      <c r="A19" s="14">
        <v>3</v>
      </c>
      <c r="B19" s="41" t="s">
        <v>24</v>
      </c>
      <c r="C19" s="40"/>
      <c r="D19" s="40"/>
      <c r="E19" s="40"/>
      <c r="F19" s="40"/>
      <c r="G19" s="40"/>
      <c r="H19" s="40"/>
      <c r="I19" s="40"/>
      <c r="J19" s="40"/>
    </row>
    <row r="20" spans="1:10">
      <c r="A20" s="40"/>
      <c r="B20" s="14" t="s">
        <v>15</v>
      </c>
      <c r="C20" s="43" t="s">
        <v>38</v>
      </c>
      <c r="D20" s="40"/>
      <c r="E20" s="40"/>
      <c r="F20" s="40"/>
      <c r="G20" s="40"/>
      <c r="H20" s="40"/>
      <c r="I20" s="40"/>
      <c r="J20" s="40"/>
    </row>
    <row r="21" spans="1:10">
      <c r="A21" s="40"/>
      <c r="B21" s="14" t="s">
        <v>16</v>
      </c>
      <c r="C21" s="42" t="s">
        <v>17</v>
      </c>
      <c r="D21" s="40"/>
      <c r="E21" s="40"/>
      <c r="F21" s="40"/>
      <c r="G21" s="40"/>
      <c r="H21" s="40"/>
      <c r="I21" s="40"/>
      <c r="J21" s="40"/>
    </row>
    <row r="22" spans="1:10">
      <c r="A22" s="13">
        <v>4</v>
      </c>
      <c r="B22" s="150" t="s">
        <v>0</v>
      </c>
      <c r="C22" s="150"/>
      <c r="D22" s="150"/>
      <c r="E22" s="150"/>
      <c r="F22" s="150"/>
      <c r="G22" s="150"/>
      <c r="H22" s="150"/>
      <c r="I22" s="150"/>
      <c r="J22" s="150"/>
    </row>
    <row r="23" spans="1:10" ht="29.25" customHeight="1">
      <c r="A23" s="13">
        <v>5</v>
      </c>
      <c r="B23" s="150" t="s">
        <v>32</v>
      </c>
      <c r="C23" s="150"/>
      <c r="D23" s="150"/>
      <c r="E23" s="150"/>
      <c r="F23" s="150"/>
      <c r="G23" s="150"/>
      <c r="H23" s="150"/>
      <c r="I23" s="150"/>
      <c r="J23" s="150"/>
    </row>
    <row r="24" spans="1:10" ht="30.75" customHeight="1">
      <c r="A24" s="13">
        <v>6</v>
      </c>
      <c r="B24" s="153" t="s">
        <v>76</v>
      </c>
      <c r="C24" s="153"/>
      <c r="D24" s="153"/>
      <c r="E24" s="153"/>
      <c r="F24" s="153"/>
      <c r="G24" s="153"/>
      <c r="H24" s="153"/>
      <c r="I24" s="153"/>
      <c r="J24" s="153"/>
    </row>
    <row r="25" spans="1:10" ht="6.75" customHeight="1">
      <c r="A25" s="36"/>
      <c r="B25" s="36"/>
      <c r="C25" s="36"/>
      <c r="D25" s="36"/>
      <c r="E25" s="36"/>
      <c r="F25" s="36"/>
      <c r="G25" s="36"/>
      <c r="H25" s="36"/>
      <c r="I25" s="36"/>
      <c r="J25" s="36"/>
    </row>
    <row r="26" spans="1:10" ht="18">
      <c r="A26" s="46" t="s">
        <v>35</v>
      </c>
      <c r="B26" s="36"/>
      <c r="C26" s="36"/>
      <c r="D26" s="36"/>
      <c r="E26" s="36"/>
      <c r="F26" s="36"/>
      <c r="G26" s="36"/>
      <c r="H26" s="36"/>
      <c r="I26" s="36"/>
      <c r="J26" s="36"/>
    </row>
    <row r="27" spans="1:10" ht="6.75" customHeight="1">
      <c r="A27" s="37"/>
      <c r="B27" s="36"/>
      <c r="C27" s="36"/>
      <c r="D27" s="36"/>
      <c r="E27" s="36"/>
      <c r="F27" s="36"/>
      <c r="G27" s="36"/>
      <c r="H27" s="36"/>
      <c r="I27" s="36"/>
      <c r="J27" s="36"/>
    </row>
    <row r="28" spans="1:10" ht="15.75">
      <c r="A28" s="168" t="s">
        <v>77</v>
      </c>
      <c r="B28" s="168"/>
      <c r="C28" s="168"/>
      <c r="D28" s="168"/>
      <c r="E28" s="168"/>
      <c r="F28" s="168"/>
      <c r="G28" s="168"/>
      <c r="H28" s="168"/>
      <c r="I28" s="168"/>
      <c r="J28" s="168"/>
    </row>
    <row r="29" spans="1:10" ht="6.75" customHeight="1">
      <c r="A29" s="44"/>
      <c r="B29" s="44"/>
      <c r="C29" s="44"/>
      <c r="D29" s="44"/>
      <c r="E29" s="44"/>
      <c r="F29" s="44"/>
      <c r="G29" s="44"/>
      <c r="H29" s="44"/>
      <c r="I29" s="44"/>
      <c r="J29" s="44"/>
    </row>
    <row r="30" spans="1:10" ht="30.75" customHeight="1">
      <c r="A30" s="148" t="s">
        <v>39</v>
      </c>
      <c r="B30" s="148"/>
      <c r="C30" s="148"/>
      <c r="D30" s="148"/>
      <c r="E30" s="148"/>
      <c r="F30" s="148"/>
      <c r="G30" s="148"/>
      <c r="H30" s="148"/>
      <c r="I30" s="148"/>
      <c r="J30" s="148"/>
    </row>
    <row r="31" spans="1:10" ht="8.25" customHeight="1">
      <c r="A31" s="36"/>
      <c r="B31" s="36"/>
      <c r="C31" s="36"/>
      <c r="D31" s="36"/>
      <c r="E31" s="36"/>
      <c r="F31" s="36"/>
      <c r="G31" s="36"/>
      <c r="H31" s="36"/>
      <c r="I31" s="36"/>
      <c r="J31" s="36"/>
    </row>
    <row r="32" spans="1:10">
      <c r="A32" s="169" t="s">
        <v>40</v>
      </c>
      <c r="B32" s="169"/>
      <c r="C32" s="169"/>
      <c r="D32" s="169"/>
      <c r="E32" s="169"/>
      <c r="F32" s="169"/>
      <c r="G32" s="169"/>
      <c r="H32" s="169"/>
      <c r="I32" s="169"/>
      <c r="J32" s="169"/>
    </row>
    <row r="33" spans="1:10">
      <c r="A33" s="36"/>
      <c r="B33" s="38"/>
      <c r="C33" s="38"/>
      <c r="D33" s="38"/>
      <c r="E33" s="38"/>
      <c r="F33" s="38"/>
      <c r="G33" s="38"/>
      <c r="H33" s="38"/>
      <c r="I33" s="38"/>
      <c r="J33" s="38"/>
    </row>
    <row r="34" spans="1:10">
      <c r="A34" s="14">
        <v>7</v>
      </c>
      <c r="B34" s="150" t="s">
        <v>86</v>
      </c>
      <c r="C34" s="150"/>
      <c r="D34" s="150"/>
      <c r="E34" s="150"/>
      <c r="F34" s="150"/>
      <c r="G34" s="150"/>
      <c r="H34" s="150"/>
      <c r="I34" s="150"/>
      <c r="J34" s="150"/>
    </row>
    <row r="35" spans="1:10">
      <c r="A35" s="14">
        <v>8</v>
      </c>
      <c r="B35" s="150" t="s">
        <v>45</v>
      </c>
      <c r="C35" s="150"/>
      <c r="D35" s="150"/>
      <c r="E35" s="150"/>
      <c r="F35" s="150"/>
      <c r="G35" s="150"/>
      <c r="H35" s="150"/>
      <c r="I35" s="150"/>
      <c r="J35" s="150"/>
    </row>
    <row r="36" spans="1:10" ht="26.25" customHeight="1">
      <c r="A36" s="14">
        <v>9</v>
      </c>
      <c r="B36" s="150" t="s">
        <v>87</v>
      </c>
      <c r="C36" s="150"/>
      <c r="D36" s="150"/>
      <c r="E36" s="150"/>
      <c r="F36" s="150"/>
      <c r="G36" s="150"/>
      <c r="H36" s="150"/>
      <c r="I36" s="150"/>
      <c r="J36" s="150"/>
    </row>
    <row r="37" spans="1:10">
      <c r="A37" s="13"/>
      <c r="B37" s="17"/>
      <c r="C37" s="17"/>
      <c r="D37" s="17"/>
      <c r="E37" s="17"/>
      <c r="F37" s="17"/>
      <c r="G37" s="17"/>
      <c r="H37" s="17"/>
      <c r="I37" s="17"/>
      <c r="J37" s="17"/>
    </row>
    <row r="38" spans="1:10">
      <c r="A38" s="165" t="s">
        <v>41</v>
      </c>
      <c r="B38" s="165"/>
      <c r="C38" s="165"/>
      <c r="D38" s="165"/>
      <c r="E38" s="165"/>
      <c r="F38" s="165"/>
      <c r="G38" s="165"/>
      <c r="H38" s="165"/>
      <c r="I38" s="165"/>
      <c r="J38" s="165"/>
    </row>
    <row r="39" spans="1:10">
      <c r="A39" s="13"/>
      <c r="B39" s="17"/>
      <c r="C39" s="17"/>
      <c r="D39" s="17"/>
      <c r="E39" s="17"/>
      <c r="F39" s="17"/>
      <c r="G39" s="17"/>
      <c r="H39" s="17"/>
      <c r="I39" s="17"/>
      <c r="J39" s="17"/>
    </row>
    <row r="40" spans="1:10">
      <c r="A40" s="14">
        <v>11</v>
      </c>
      <c r="B40" s="150" t="s">
        <v>105</v>
      </c>
      <c r="C40" s="150"/>
      <c r="D40" s="150"/>
      <c r="E40" s="150"/>
      <c r="F40" s="150"/>
      <c r="G40" s="150"/>
      <c r="H40" s="150"/>
      <c r="I40" s="150"/>
      <c r="J40" s="150"/>
    </row>
    <row r="41" spans="1:10">
      <c r="A41" s="14"/>
      <c r="B41" s="164" t="s">
        <v>20</v>
      </c>
      <c r="C41" s="164"/>
      <c r="D41" s="164"/>
      <c r="E41" s="164"/>
      <c r="F41" s="164"/>
      <c r="G41" s="164"/>
      <c r="H41" s="164"/>
      <c r="I41" s="164"/>
      <c r="J41" s="164"/>
    </row>
    <row r="42" spans="1:10" ht="72.75" customHeight="1">
      <c r="A42" s="14"/>
      <c r="B42" s="45" t="s">
        <v>37</v>
      </c>
      <c r="C42" s="164" t="s">
        <v>106</v>
      </c>
      <c r="D42" s="164"/>
      <c r="E42" s="164"/>
      <c r="F42" s="164"/>
      <c r="G42" s="164"/>
      <c r="H42" s="164"/>
      <c r="I42" s="164"/>
      <c r="J42" s="164"/>
    </row>
    <row r="43" spans="1:10" ht="29.25" customHeight="1">
      <c r="A43" s="14"/>
      <c r="B43" s="45" t="s">
        <v>37</v>
      </c>
      <c r="C43" s="164" t="s">
        <v>107</v>
      </c>
      <c r="D43" s="164"/>
      <c r="E43" s="164"/>
      <c r="F43" s="164"/>
      <c r="G43" s="164"/>
      <c r="H43" s="164"/>
      <c r="I43" s="164"/>
      <c r="J43" s="164"/>
    </row>
    <row r="44" spans="1:10">
      <c r="A44" s="14"/>
      <c r="B44" s="45"/>
      <c r="C44" s="45"/>
      <c r="D44" s="45"/>
      <c r="E44" s="45"/>
      <c r="F44" s="45"/>
      <c r="G44" s="45"/>
      <c r="H44" s="45"/>
      <c r="I44" s="45"/>
      <c r="J44" s="45"/>
    </row>
    <row r="45" spans="1:10">
      <c r="A45" s="165" t="s">
        <v>46</v>
      </c>
      <c r="B45" s="165"/>
      <c r="C45" s="165"/>
      <c r="D45" s="165"/>
      <c r="E45" s="165"/>
      <c r="F45" s="165"/>
      <c r="G45" s="165"/>
      <c r="H45" s="165"/>
      <c r="I45" s="165"/>
      <c r="J45" s="165"/>
    </row>
    <row r="46" spans="1:10">
      <c r="A46" s="14"/>
      <c r="B46" s="45"/>
      <c r="C46" s="45"/>
      <c r="D46" s="45"/>
      <c r="E46" s="45"/>
      <c r="F46" s="45"/>
      <c r="G46" s="45"/>
      <c r="H46" s="45"/>
      <c r="I46" s="45"/>
      <c r="J46" s="45"/>
    </row>
    <row r="47" spans="1:10" ht="68.25" customHeight="1">
      <c r="A47" s="146" t="s">
        <v>108</v>
      </c>
      <c r="B47" s="146"/>
      <c r="C47" s="146"/>
      <c r="D47" s="146"/>
      <c r="E47" s="146"/>
      <c r="F47" s="146"/>
      <c r="G47" s="146"/>
      <c r="H47" s="146"/>
      <c r="I47" s="146"/>
      <c r="J47" s="146"/>
    </row>
    <row r="48" spans="1:10">
      <c r="A48" s="14"/>
      <c r="B48" s="45"/>
      <c r="C48" s="45"/>
      <c r="D48" s="45"/>
      <c r="E48" s="45"/>
      <c r="F48" s="45"/>
      <c r="G48" s="45"/>
      <c r="H48" s="45"/>
      <c r="I48" s="45"/>
      <c r="J48" s="45"/>
    </row>
    <row r="49" spans="1:10">
      <c r="A49" s="91" t="s">
        <v>78</v>
      </c>
      <c r="B49" s="45"/>
      <c r="C49" s="45"/>
      <c r="D49" s="45"/>
      <c r="E49" s="45"/>
      <c r="F49" s="45"/>
      <c r="G49" s="45"/>
      <c r="H49" s="45"/>
      <c r="I49" s="45"/>
      <c r="J49" s="45"/>
    </row>
    <row r="50" spans="1:10" ht="44.45" customHeight="1">
      <c r="A50" s="13">
        <v>12</v>
      </c>
      <c r="B50" s="166" t="s">
        <v>109</v>
      </c>
      <c r="C50" s="150"/>
      <c r="D50" s="150"/>
      <c r="E50" s="150"/>
      <c r="F50" s="150"/>
      <c r="G50" s="150"/>
      <c r="H50" s="150"/>
      <c r="I50" s="150"/>
      <c r="J50" s="150"/>
    </row>
    <row r="51" spans="1:10" ht="73.150000000000006" customHeight="1">
      <c r="A51" s="92">
        <v>13</v>
      </c>
      <c r="B51" s="166" t="s">
        <v>110</v>
      </c>
      <c r="C51" s="166"/>
      <c r="D51" s="166"/>
      <c r="E51" s="166"/>
      <c r="F51" s="166"/>
      <c r="G51" s="166"/>
      <c r="H51" s="166"/>
      <c r="I51" s="166"/>
      <c r="J51" s="166"/>
    </row>
    <row r="52" spans="1:10" ht="45" customHeight="1">
      <c r="A52" s="13">
        <v>14</v>
      </c>
      <c r="B52" s="166" t="s">
        <v>111</v>
      </c>
      <c r="C52" s="166"/>
      <c r="D52" s="166"/>
      <c r="E52" s="166"/>
      <c r="F52" s="166"/>
      <c r="G52" s="166"/>
      <c r="H52" s="166"/>
      <c r="I52" s="166"/>
      <c r="J52" s="166"/>
    </row>
    <row r="53" spans="1:10">
      <c r="A53" s="161" t="s">
        <v>79</v>
      </c>
      <c r="B53" s="161"/>
      <c r="C53" s="167"/>
      <c r="D53" s="60"/>
      <c r="E53" s="60"/>
      <c r="F53" s="60"/>
      <c r="G53" s="60"/>
      <c r="H53" s="60"/>
      <c r="I53" s="60"/>
      <c r="J53" s="60"/>
    </row>
    <row r="54" spans="1:10" ht="29.25" customHeight="1">
      <c r="A54" s="13">
        <v>15</v>
      </c>
      <c r="B54" s="150" t="s">
        <v>112</v>
      </c>
      <c r="C54" s="150"/>
      <c r="D54" s="150"/>
      <c r="E54" s="150"/>
      <c r="F54" s="150"/>
      <c r="G54" s="150"/>
      <c r="H54" s="150"/>
      <c r="I54" s="150"/>
      <c r="J54" s="150"/>
    </row>
    <row r="55" spans="1:10" ht="13.5">
      <c r="A55" s="13" t="s">
        <v>18</v>
      </c>
      <c r="B55" s="159" t="s">
        <v>20</v>
      </c>
      <c r="C55" s="159"/>
      <c r="D55" s="159"/>
      <c r="E55" s="159"/>
      <c r="F55" s="159"/>
      <c r="G55" s="159"/>
      <c r="H55" s="159"/>
      <c r="I55" s="159"/>
      <c r="J55" s="159"/>
    </row>
    <row r="56" spans="1:10" ht="13.5">
      <c r="A56" s="13"/>
      <c r="B56" s="159" t="s">
        <v>21</v>
      </c>
      <c r="C56" s="159"/>
      <c r="D56" s="159"/>
      <c r="E56" s="159"/>
      <c r="F56" s="159"/>
      <c r="G56" s="159"/>
      <c r="H56" s="159"/>
      <c r="I56" s="159"/>
      <c r="J56" s="159"/>
    </row>
    <row r="57" spans="1:10" ht="29.25" customHeight="1">
      <c r="A57" s="13">
        <v>16</v>
      </c>
      <c r="B57" s="150" t="s">
        <v>88</v>
      </c>
      <c r="C57" s="150"/>
      <c r="D57" s="150"/>
      <c r="E57" s="150"/>
      <c r="F57" s="150"/>
      <c r="G57" s="150"/>
      <c r="H57" s="150"/>
      <c r="I57" s="150"/>
      <c r="J57" s="150"/>
    </row>
    <row r="58" spans="1:10">
      <c r="A58" s="158" t="s">
        <v>80</v>
      </c>
      <c r="B58" s="149"/>
      <c r="C58" s="149"/>
      <c r="D58" s="149"/>
      <c r="E58" s="149"/>
      <c r="F58" s="17"/>
      <c r="G58" s="17"/>
      <c r="H58" s="17"/>
      <c r="I58" s="17"/>
      <c r="J58" s="17"/>
    </row>
    <row r="59" spans="1:10" ht="39.75" customHeight="1">
      <c r="A59" s="13">
        <v>17</v>
      </c>
      <c r="B59" s="150" t="s">
        <v>113</v>
      </c>
      <c r="C59" s="150"/>
      <c r="D59" s="150"/>
      <c r="E59" s="150"/>
      <c r="F59" s="150"/>
      <c r="G59" s="150"/>
      <c r="H59" s="150"/>
      <c r="I59" s="150"/>
      <c r="J59" s="150"/>
    </row>
    <row r="60" spans="1:10" ht="13.5">
      <c r="A60" s="13"/>
      <c r="B60" s="159" t="s">
        <v>36</v>
      </c>
      <c r="C60" s="159"/>
      <c r="D60" s="159"/>
      <c r="E60" s="159"/>
      <c r="F60" s="159"/>
      <c r="G60" s="159"/>
      <c r="H60" s="159"/>
      <c r="I60" s="159"/>
      <c r="J60" s="159"/>
    </row>
    <row r="61" spans="1:10" ht="13.5">
      <c r="A61" s="13"/>
      <c r="B61" s="39" t="s">
        <v>37</v>
      </c>
      <c r="C61" s="159" t="s">
        <v>114</v>
      </c>
      <c r="D61" s="159"/>
      <c r="E61" s="159"/>
      <c r="F61" s="159"/>
      <c r="G61" s="159"/>
      <c r="H61" s="159"/>
      <c r="I61" s="159"/>
      <c r="J61" s="159"/>
    </row>
    <row r="62" spans="1:10" ht="28.5" customHeight="1">
      <c r="A62" s="13"/>
      <c r="B62" s="39" t="s">
        <v>37</v>
      </c>
      <c r="C62" s="159" t="s">
        <v>1</v>
      </c>
      <c r="D62" s="159"/>
      <c r="E62" s="159"/>
      <c r="F62" s="159"/>
      <c r="G62" s="159"/>
      <c r="H62" s="159"/>
      <c r="I62" s="159"/>
      <c r="J62" s="159"/>
    </row>
    <row r="63" spans="1:10" ht="27" customHeight="1">
      <c r="A63" s="13"/>
      <c r="B63" s="39" t="s">
        <v>37</v>
      </c>
      <c r="C63" s="159" t="s">
        <v>47</v>
      </c>
      <c r="D63" s="159"/>
      <c r="E63" s="159"/>
      <c r="F63" s="159"/>
      <c r="G63" s="159"/>
      <c r="H63" s="159"/>
      <c r="I63" s="159"/>
      <c r="J63" s="159"/>
    </row>
    <row r="64" spans="1:10" ht="13.5">
      <c r="A64" s="13"/>
      <c r="B64" s="39" t="s">
        <v>37</v>
      </c>
      <c r="C64" s="160" t="s">
        <v>48</v>
      </c>
      <c r="D64" s="160"/>
      <c r="E64" s="160"/>
      <c r="F64" s="160"/>
      <c r="G64" s="160"/>
      <c r="H64" s="160"/>
      <c r="I64" s="160"/>
      <c r="J64" s="160"/>
    </row>
    <row r="65" spans="1:10" ht="13.5">
      <c r="A65" s="161" t="s">
        <v>81</v>
      </c>
      <c r="B65" s="162"/>
      <c r="C65" s="162"/>
      <c r="D65" s="162"/>
      <c r="E65" s="61"/>
      <c r="F65" s="61"/>
      <c r="G65" s="61"/>
      <c r="H65" s="61"/>
      <c r="I65" s="61"/>
      <c r="J65" s="61"/>
    </row>
    <row r="66" spans="1:10" ht="38.25" customHeight="1">
      <c r="A66" s="13">
        <v>18</v>
      </c>
      <c r="B66" s="150" t="s">
        <v>115</v>
      </c>
      <c r="C66" s="150"/>
      <c r="D66" s="150"/>
      <c r="E66" s="150"/>
      <c r="F66" s="150"/>
      <c r="G66" s="150"/>
      <c r="H66" s="150"/>
      <c r="I66" s="150"/>
      <c r="J66" s="150"/>
    </row>
    <row r="67" spans="1:10">
      <c r="A67" s="163" t="s">
        <v>82</v>
      </c>
      <c r="B67" s="163"/>
      <c r="C67" s="163"/>
      <c r="D67" s="163"/>
      <c r="E67" s="17"/>
      <c r="F67" s="17"/>
      <c r="G67" s="17"/>
      <c r="H67" s="17"/>
      <c r="I67" s="17"/>
      <c r="J67" s="17"/>
    </row>
    <row r="68" spans="1:10" ht="33.6" customHeight="1">
      <c r="A68" s="13">
        <v>19</v>
      </c>
      <c r="B68" s="150" t="s">
        <v>116</v>
      </c>
      <c r="C68" s="150"/>
      <c r="D68" s="150"/>
      <c r="E68" s="150"/>
      <c r="F68" s="150"/>
      <c r="G68" s="150"/>
      <c r="H68" s="150"/>
      <c r="I68" s="150"/>
      <c r="J68" s="150"/>
    </row>
    <row r="69" spans="1:10">
      <c r="A69" s="13"/>
      <c r="B69" s="17"/>
      <c r="C69" s="17"/>
      <c r="D69" s="17"/>
      <c r="E69" s="17"/>
      <c r="F69" s="17"/>
      <c r="G69" s="17"/>
      <c r="H69" s="17"/>
      <c r="I69" s="17"/>
      <c r="J69" s="17"/>
    </row>
    <row r="70" spans="1:10" ht="15">
      <c r="A70" s="156" t="s">
        <v>17</v>
      </c>
      <c r="B70" s="157"/>
      <c r="C70" s="157"/>
      <c r="D70" s="157"/>
      <c r="E70" s="157"/>
      <c r="F70" s="157"/>
      <c r="G70" s="157"/>
      <c r="H70" s="157"/>
      <c r="I70" s="157"/>
      <c r="J70" s="157"/>
    </row>
    <row r="71" spans="1:10">
      <c r="A71" s="13"/>
      <c r="B71" s="17"/>
      <c r="C71" s="17"/>
      <c r="D71" s="17"/>
      <c r="E71" s="17"/>
      <c r="F71" s="17"/>
      <c r="G71" s="17"/>
      <c r="H71" s="17"/>
      <c r="I71" s="17"/>
      <c r="J71" s="17"/>
    </row>
    <row r="72" spans="1:10" ht="44.25" customHeight="1">
      <c r="A72" s="146" t="s">
        <v>101</v>
      </c>
      <c r="B72" s="147"/>
      <c r="C72" s="147"/>
      <c r="D72" s="147"/>
      <c r="E72" s="147"/>
      <c r="F72" s="147"/>
      <c r="G72" s="147"/>
      <c r="H72" s="147"/>
      <c r="I72" s="147"/>
      <c r="J72" s="147"/>
    </row>
    <row r="73" spans="1:10" ht="5.25" customHeight="1">
      <c r="A73" s="62"/>
      <c r="B73" s="63"/>
      <c r="C73" s="63"/>
      <c r="D73" s="63"/>
      <c r="E73" s="63"/>
      <c r="F73" s="63"/>
      <c r="G73" s="63"/>
      <c r="H73" s="63"/>
      <c r="I73" s="63"/>
      <c r="J73" s="63"/>
    </row>
    <row r="74" spans="1:10" ht="33.75" customHeight="1">
      <c r="A74" s="148" t="s">
        <v>89</v>
      </c>
      <c r="B74" s="148"/>
      <c r="C74" s="148"/>
      <c r="D74" s="148"/>
      <c r="E74" s="149"/>
      <c r="F74" s="149"/>
      <c r="G74" s="149"/>
      <c r="H74" s="149"/>
      <c r="I74" s="149"/>
      <c r="J74" s="149"/>
    </row>
    <row r="75" spans="1:10">
      <c r="A75" s="13"/>
      <c r="B75" s="17"/>
      <c r="C75" s="17"/>
      <c r="D75" s="17"/>
      <c r="E75" s="17"/>
      <c r="F75" s="17"/>
      <c r="G75" s="17"/>
      <c r="H75" s="17"/>
      <c r="I75" s="17"/>
      <c r="J75" s="17"/>
    </row>
    <row r="76" spans="1:10" ht="27.75" customHeight="1">
      <c r="A76" s="13">
        <v>20</v>
      </c>
      <c r="B76" s="150" t="s">
        <v>83</v>
      </c>
      <c r="C76" s="150"/>
      <c r="D76" s="150"/>
      <c r="E76" s="150"/>
      <c r="F76" s="150"/>
      <c r="G76" s="150"/>
      <c r="H76" s="150"/>
      <c r="I76" s="150"/>
      <c r="J76" s="150"/>
    </row>
    <row r="77" spans="1:10" ht="29.25" customHeight="1">
      <c r="A77" s="13">
        <v>21</v>
      </c>
      <c r="B77" s="150" t="s">
        <v>84</v>
      </c>
      <c r="C77" s="150"/>
      <c r="D77" s="150"/>
      <c r="E77" s="150"/>
      <c r="F77" s="150"/>
      <c r="G77" s="150"/>
      <c r="H77" s="150"/>
      <c r="I77" s="150"/>
      <c r="J77" s="150"/>
    </row>
    <row r="78" spans="1:10" ht="29.25" customHeight="1">
      <c r="A78" s="13">
        <v>22</v>
      </c>
      <c r="B78" s="150" t="s">
        <v>85</v>
      </c>
      <c r="C78" s="150"/>
      <c r="D78" s="150"/>
      <c r="E78" s="150"/>
      <c r="F78" s="150"/>
      <c r="G78" s="150"/>
      <c r="H78" s="150"/>
      <c r="I78" s="150"/>
      <c r="J78" s="150"/>
    </row>
    <row r="79" spans="1:10">
      <c r="A79" s="13"/>
      <c r="B79" s="17"/>
      <c r="C79" s="17"/>
      <c r="D79" s="17"/>
      <c r="E79" s="17"/>
      <c r="F79" s="17"/>
      <c r="G79" s="17"/>
      <c r="H79" s="17"/>
      <c r="I79" s="17"/>
      <c r="J79" s="17"/>
    </row>
    <row r="80" spans="1:10" ht="21.75" customHeight="1">
      <c r="A80" s="155" t="s">
        <v>20</v>
      </c>
      <c r="B80" s="155"/>
      <c r="C80" s="17"/>
      <c r="D80" s="17"/>
      <c r="E80" s="17"/>
      <c r="F80" s="17"/>
      <c r="G80" s="17"/>
      <c r="H80" s="17"/>
      <c r="I80" s="17"/>
      <c r="J80" s="17"/>
    </row>
    <row r="81" spans="1:10">
      <c r="A81" s="13"/>
      <c r="B81" s="17"/>
      <c r="C81" s="17"/>
      <c r="D81" s="17"/>
      <c r="E81" s="17"/>
      <c r="F81" s="17"/>
      <c r="G81" s="17"/>
      <c r="H81" s="17"/>
      <c r="I81" s="17"/>
      <c r="J81" s="17"/>
    </row>
    <row r="82" spans="1:10" ht="64.5" customHeight="1">
      <c r="A82" s="153" t="s">
        <v>96</v>
      </c>
      <c r="B82" s="154"/>
      <c r="C82" s="154"/>
      <c r="D82" s="154"/>
      <c r="E82" s="154"/>
      <c r="F82" s="154"/>
      <c r="G82" s="154"/>
      <c r="H82" s="154"/>
      <c r="I82" s="154"/>
      <c r="J82" s="154"/>
    </row>
    <row r="83" spans="1:10">
      <c r="A83" s="62"/>
      <c r="B83" s="63"/>
      <c r="C83" s="63"/>
      <c r="D83" s="63"/>
      <c r="E83" s="63"/>
      <c r="F83" s="63"/>
      <c r="G83" s="63"/>
      <c r="H83" s="63"/>
      <c r="I83" s="63"/>
      <c r="J83" s="63"/>
    </row>
    <row r="85" spans="1:10" ht="20.25">
      <c r="A85" s="93" t="s">
        <v>99</v>
      </c>
      <c r="B85" s="93"/>
      <c r="C85" s="93"/>
    </row>
    <row r="86" spans="1:10" ht="15.75">
      <c r="A86" s="151" t="s">
        <v>135</v>
      </c>
      <c r="B86" s="152"/>
      <c r="C86" s="152"/>
      <c r="D86" s="152"/>
    </row>
  </sheetData>
  <mergeCells count="51">
    <mergeCell ref="A2:F5"/>
    <mergeCell ref="A16:A17"/>
    <mergeCell ref="B16:J17"/>
    <mergeCell ref="A12:J12"/>
    <mergeCell ref="A7:J7"/>
    <mergeCell ref="A8:J8"/>
    <mergeCell ref="A9:J9"/>
    <mergeCell ref="B41:J41"/>
    <mergeCell ref="B22:J22"/>
    <mergeCell ref="B23:J23"/>
    <mergeCell ref="B24:J24"/>
    <mergeCell ref="A28:J28"/>
    <mergeCell ref="B36:J36"/>
    <mergeCell ref="A38:J38"/>
    <mergeCell ref="B40:J40"/>
    <mergeCell ref="A30:J30"/>
    <mergeCell ref="A32:J32"/>
    <mergeCell ref="B34:J34"/>
    <mergeCell ref="B35:J35"/>
    <mergeCell ref="B57:J57"/>
    <mergeCell ref="C42:J42"/>
    <mergeCell ref="C43:J43"/>
    <mergeCell ref="A45:J45"/>
    <mergeCell ref="A47:J47"/>
    <mergeCell ref="B50:J50"/>
    <mergeCell ref="B51:J51"/>
    <mergeCell ref="B52:J52"/>
    <mergeCell ref="A53:C53"/>
    <mergeCell ref="B54:J54"/>
    <mergeCell ref="B55:J55"/>
    <mergeCell ref="B56:J56"/>
    <mergeCell ref="A70:J70"/>
    <mergeCell ref="A58:E58"/>
    <mergeCell ref="B59:J59"/>
    <mergeCell ref="B60:J60"/>
    <mergeCell ref="C61:J61"/>
    <mergeCell ref="C62:J62"/>
    <mergeCell ref="C63:J63"/>
    <mergeCell ref="C64:J64"/>
    <mergeCell ref="A65:D65"/>
    <mergeCell ref="B66:J66"/>
    <mergeCell ref="A67:D67"/>
    <mergeCell ref="B68:J68"/>
    <mergeCell ref="A72:J72"/>
    <mergeCell ref="A74:J74"/>
    <mergeCell ref="B76:J76"/>
    <mergeCell ref="A86:D86"/>
    <mergeCell ref="B77:J77"/>
    <mergeCell ref="B78:J78"/>
    <mergeCell ref="A82:J82"/>
    <mergeCell ref="A80:B80"/>
  </mergeCells>
  <phoneticPr fontId="43" type="noConversion"/>
  <pageMargins left="0.75" right="0.75" top="1" bottom="1" header="0.5" footer="0.5"/>
  <pageSetup orientation="portrait" horizontalDpi="0" verticalDpi="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4:Y72"/>
  <sheetViews>
    <sheetView zoomScale="150" zoomScaleNormal="150" workbookViewId="0">
      <selection activeCell="D29" sqref="D29"/>
    </sheetView>
  </sheetViews>
  <sheetFormatPr defaultRowHeight="12.75"/>
  <cols>
    <col min="1" max="1" width="12.28515625" customWidth="1"/>
    <col min="2" max="2" width="50.28515625" customWidth="1"/>
    <col min="3" max="3" width="10.5703125" customWidth="1"/>
    <col min="4" max="4" width="23.7109375" customWidth="1"/>
    <col min="5" max="5" width="15.5703125" hidden="1" customWidth="1"/>
    <col min="6" max="6" width="19.85546875" hidden="1" customWidth="1"/>
    <col min="7" max="7" width="16.28515625" hidden="1" customWidth="1"/>
    <col min="8" max="8" width="10.28515625" hidden="1" customWidth="1"/>
    <col min="9" max="11" width="9.140625" hidden="1" customWidth="1"/>
    <col min="12" max="13" width="9.140625" customWidth="1"/>
  </cols>
  <sheetData>
    <row r="4" spans="1:25" ht="18">
      <c r="P4" s="176"/>
      <c r="Q4" s="177"/>
      <c r="R4" s="177"/>
      <c r="S4" s="177"/>
      <c r="T4" s="177"/>
      <c r="U4" s="177"/>
      <c r="V4" s="177"/>
      <c r="W4" s="177"/>
      <c r="X4" s="177"/>
      <c r="Y4" s="177"/>
    </row>
    <row r="7" spans="1:25" ht="17.25" customHeight="1">
      <c r="A7" s="178" t="s">
        <v>130</v>
      </c>
      <c r="B7" s="179"/>
      <c r="C7" s="179"/>
      <c r="D7" s="179"/>
      <c r="E7" s="28"/>
      <c r="F7" s="28"/>
    </row>
    <row r="8" spans="1:25" ht="5.25" customHeight="1">
      <c r="A8" s="31"/>
      <c r="B8" s="32"/>
      <c r="C8" s="32"/>
      <c r="D8" s="32"/>
      <c r="E8" s="28"/>
      <c r="F8" s="28"/>
    </row>
    <row r="9" spans="1:25" ht="15.75" customHeight="1">
      <c r="A9" s="180" t="s">
        <v>117</v>
      </c>
      <c r="B9" s="181"/>
      <c r="C9" s="181"/>
      <c r="D9" s="181"/>
      <c r="E9" s="29"/>
      <c r="F9" s="29"/>
    </row>
    <row r="10" spans="1:25" ht="6.75" customHeight="1"/>
    <row r="11" spans="1:25" ht="6.75" customHeight="1"/>
    <row r="12" spans="1:25" ht="19.5" customHeight="1">
      <c r="B12" s="219" t="s">
        <v>129</v>
      </c>
      <c r="C12" s="220"/>
      <c r="D12" s="220"/>
    </row>
    <row r="13" spans="1:25" ht="5.45" customHeight="1">
      <c r="B13" s="97"/>
      <c r="C13" s="49"/>
      <c r="D13" s="49"/>
    </row>
    <row r="14" spans="1:25" ht="6.75" customHeight="1"/>
    <row r="15" spans="1:25" ht="16.5" customHeight="1">
      <c r="A15" s="182" t="s">
        <v>125</v>
      </c>
      <c r="B15" s="183"/>
      <c r="C15" s="183"/>
      <c r="D15" s="183"/>
    </row>
    <row r="16" spans="1:25" ht="8.25" customHeight="1"/>
    <row r="17" spans="1:8" ht="12.75" customHeight="1">
      <c r="A17" s="215" t="s">
        <v>42</v>
      </c>
      <c r="B17" s="215"/>
      <c r="C17" s="215"/>
      <c r="D17" s="215"/>
    </row>
    <row r="18" spans="1:8" ht="6.75" customHeight="1"/>
    <row r="19" spans="1:8" ht="15" customHeight="1">
      <c r="A19" s="48" t="s">
        <v>25</v>
      </c>
      <c r="B19" s="109"/>
      <c r="D19" s="1" t="s">
        <v>2</v>
      </c>
    </row>
    <row r="20" spans="1:8" ht="15" customHeight="1">
      <c r="A20" s="48" t="s">
        <v>26</v>
      </c>
      <c r="B20" s="110"/>
      <c r="D20" s="118" t="s">
        <v>18</v>
      </c>
    </row>
    <row r="21" spans="1:8" ht="15" customHeight="1">
      <c r="A21" s="48" t="s">
        <v>31</v>
      </c>
      <c r="B21" s="110"/>
    </row>
    <row r="22" spans="1:8" ht="15" customHeight="1">
      <c r="A22" s="48" t="s">
        <v>27</v>
      </c>
      <c r="B22" s="110"/>
    </row>
    <row r="23" spans="1:8" ht="7.5" customHeight="1">
      <c r="A23" s="48"/>
      <c r="B23" s="49"/>
    </row>
    <row r="24" spans="1:8" ht="24" customHeight="1">
      <c r="A24" s="184" t="s">
        <v>92</v>
      </c>
      <c r="B24" s="185"/>
      <c r="C24" s="50" t="s">
        <v>18</v>
      </c>
      <c r="D24" s="119">
        <v>1</v>
      </c>
      <c r="E24" t="s">
        <v>29</v>
      </c>
    </row>
    <row r="25" spans="1:8" ht="5.25" customHeight="1">
      <c r="A25" s="186"/>
      <c r="B25" s="187"/>
      <c r="E25" t="s">
        <v>30</v>
      </c>
    </row>
    <row r="26" spans="1:8" ht="10.9" customHeight="1">
      <c r="A26" s="115"/>
      <c r="B26" s="115"/>
    </row>
    <row r="27" spans="1:8" ht="14.45" customHeight="1">
      <c r="A27" s="195" t="s">
        <v>122</v>
      </c>
      <c r="B27" s="195"/>
      <c r="C27" s="195"/>
      <c r="D27" s="116" t="s">
        <v>3</v>
      </c>
    </row>
    <row r="28" spans="1:8" ht="6.75" customHeight="1">
      <c r="B28" s="2"/>
      <c r="C28" s="2"/>
      <c r="D28" t="s">
        <v>18</v>
      </c>
    </row>
    <row r="29" spans="1:8" ht="18" customHeight="1">
      <c r="A29" s="217" t="s">
        <v>120</v>
      </c>
      <c r="B29" s="218"/>
      <c r="C29" s="218"/>
      <c r="D29" s="133"/>
      <c r="E29" s="15" t="s">
        <v>18</v>
      </c>
      <c r="F29" s="15"/>
    </row>
    <row r="30" spans="1:8" ht="18" customHeight="1">
      <c r="A30" s="216" t="str">
        <f>IF(D24=1,"Basic salary (pensionable)","")</f>
        <v>Basic salary (pensionable)</v>
      </c>
      <c r="B30" s="216"/>
      <c r="C30" s="216"/>
      <c r="D30" s="134">
        <f>IF(D24=1,D29*0.7,0)</f>
        <v>0</v>
      </c>
      <c r="E30" s="53" t="s">
        <v>18</v>
      </c>
      <c r="F30" s="57" t="s">
        <v>18</v>
      </c>
      <c r="G30" s="54" t="s">
        <v>18</v>
      </c>
    </row>
    <row r="31" spans="1:8" ht="18" customHeight="1">
      <c r="A31" s="206" t="str">
        <f>IF(D24=1,"Employer's contribution to GEPF","")</f>
        <v>Employer's contribution to GEPF</v>
      </c>
      <c r="B31" s="206"/>
      <c r="C31" s="206"/>
      <c r="D31" s="135">
        <f>G31</f>
        <v>0</v>
      </c>
      <c r="F31" s="55">
        <f>IF(D24=1,D30*0.13,0)</f>
        <v>0</v>
      </c>
      <c r="G31" s="59">
        <f>ROUND(F31,2)</f>
        <v>0</v>
      </c>
    </row>
    <row r="32" spans="1:8" ht="18" customHeight="1">
      <c r="A32" s="211" t="str">
        <f>IF(D24=1,"Flexible portion of package","TCE package")</f>
        <v>Flexible portion of package</v>
      </c>
      <c r="B32" s="212"/>
      <c r="C32" s="212"/>
      <c r="D32" s="136">
        <f>D29-(D30+D31)</f>
        <v>0</v>
      </c>
      <c r="F32" s="56"/>
      <c r="G32" s="54"/>
      <c r="H32" s="47" t="s">
        <v>18</v>
      </c>
    </row>
    <row r="33" spans="1:11">
      <c r="B33" s="2"/>
      <c r="C33" s="2"/>
      <c r="D33" s="95"/>
    </row>
    <row r="34" spans="1:11">
      <c r="A34" s="209" t="str">
        <f>IF(D24=1,"Composition of flexible portion","Composition of TCE package")</f>
        <v>Composition of flexible portion</v>
      </c>
      <c r="B34" s="210"/>
      <c r="C34" s="210"/>
      <c r="D34" s="117" t="s">
        <v>3</v>
      </c>
    </row>
    <row r="35" spans="1:11" ht="5.25" customHeight="1">
      <c r="B35" s="51"/>
      <c r="C35" s="51"/>
      <c r="D35" s="18"/>
      <c r="G35" s="25"/>
      <c r="H35" s="25"/>
      <c r="I35" s="25"/>
      <c r="J35" s="25"/>
    </row>
    <row r="36" spans="1:11">
      <c r="A36" s="213" t="s">
        <v>43</v>
      </c>
      <c r="B36" s="214"/>
      <c r="C36" s="51"/>
      <c r="D36" s="137">
        <f>D32-(D39+D43+D44+D45+D46)</f>
        <v>0</v>
      </c>
      <c r="G36" s="25"/>
      <c r="H36" s="25"/>
      <c r="I36" s="25"/>
      <c r="J36" s="25"/>
    </row>
    <row r="37" spans="1:11">
      <c r="A37" s="207" t="s">
        <v>44</v>
      </c>
      <c r="B37" s="208"/>
      <c r="C37" s="120" t="str">
        <f>IF(D36&lt;0,"ERROR","OK")</f>
        <v>OK</v>
      </c>
      <c r="D37" s="137">
        <f>(D39+D43+D44+D45+D46)</f>
        <v>0</v>
      </c>
      <c r="E37" s="47" t="s">
        <v>18</v>
      </c>
      <c r="G37" s="25"/>
      <c r="H37" s="25"/>
      <c r="I37" s="25"/>
      <c r="J37" s="25"/>
    </row>
    <row r="38" spans="1:11" ht="10.5" customHeight="1" thickBot="1">
      <c r="C38" s="52"/>
      <c r="D38" s="138"/>
    </row>
    <row r="39" spans="1:11" ht="16.5" customHeight="1">
      <c r="A39" s="227" t="s">
        <v>90</v>
      </c>
      <c r="B39" s="121" t="s">
        <v>103</v>
      </c>
      <c r="C39" s="123"/>
      <c r="D39" s="224">
        <f>IF(C40&gt;C39,C39,C40)</f>
        <v>0</v>
      </c>
      <c r="E39">
        <f>IF(C40&gt;C39,C39,C40)</f>
        <v>0</v>
      </c>
      <c r="G39" s="64" t="s">
        <v>55</v>
      </c>
      <c r="H39" s="65"/>
      <c r="I39" s="65"/>
      <c r="J39" s="65"/>
      <c r="K39" s="66"/>
    </row>
    <row r="40" spans="1:11" ht="71.25" customHeight="1">
      <c r="A40" s="228"/>
      <c r="B40" s="122" t="s">
        <v>104</v>
      </c>
      <c r="C40" s="124"/>
      <c r="D40" s="225"/>
      <c r="G40" s="67" t="s">
        <v>56</v>
      </c>
      <c r="K40" s="3"/>
    </row>
    <row r="41" spans="1:11" ht="24" customHeight="1">
      <c r="A41" s="228"/>
      <c r="B41" s="202" t="s">
        <v>91</v>
      </c>
      <c r="C41" s="203"/>
      <c r="D41" s="225"/>
      <c r="G41" s="67" t="s">
        <v>57</v>
      </c>
      <c r="K41" s="3"/>
    </row>
    <row r="42" spans="1:11" ht="27" customHeight="1">
      <c r="A42" s="228"/>
      <c r="B42" s="204" t="s">
        <v>18</v>
      </c>
      <c r="C42" s="205"/>
      <c r="D42" s="226"/>
      <c r="E42" s="94">
        <v>6</v>
      </c>
      <c r="G42" s="67" t="s">
        <v>58</v>
      </c>
      <c r="K42" s="3"/>
    </row>
    <row r="43" spans="1:11" ht="21" customHeight="1">
      <c r="A43" s="190" t="str">
        <f>IF(D24=1,"13th Cheque","13th Cheque (not applicable)")</f>
        <v>13th Cheque</v>
      </c>
      <c r="B43" s="191"/>
      <c r="C43" s="125">
        <v>1</v>
      </c>
      <c r="D43" s="136">
        <f>F43</f>
        <v>0</v>
      </c>
      <c r="F43" s="58">
        <f>IF(C43=1,D30/12,0)</f>
        <v>0</v>
      </c>
      <c r="G43" s="67" t="s">
        <v>59</v>
      </c>
      <c r="K43" s="3"/>
    </row>
    <row r="44" spans="1:11" ht="21" customHeight="1">
      <c r="A44" s="190" t="s">
        <v>4</v>
      </c>
      <c r="B44" s="192"/>
      <c r="C44" s="126">
        <v>0</v>
      </c>
      <c r="D44" s="139">
        <f>ROUNDDOWN(E44/12,0)*12</f>
        <v>0</v>
      </c>
      <c r="E44" s="47">
        <f>IF(C44&gt;(D29/4),D29/4,C44)</f>
        <v>0</v>
      </c>
      <c r="F44" s="47"/>
      <c r="G44" s="67" t="s">
        <v>60</v>
      </c>
      <c r="K44" s="3"/>
    </row>
    <row r="45" spans="1:11" ht="21" customHeight="1">
      <c r="A45" s="193" t="s">
        <v>5</v>
      </c>
      <c r="B45" s="194"/>
      <c r="C45" s="127">
        <v>0</v>
      </c>
      <c r="D45" s="139">
        <f>ROUND(C45/12,0)*12</f>
        <v>0</v>
      </c>
      <c r="E45" s="23"/>
      <c r="F45" s="23"/>
      <c r="G45" s="67" t="s">
        <v>61</v>
      </c>
      <c r="K45" s="3"/>
    </row>
    <row r="46" spans="1:11" ht="21" customHeight="1">
      <c r="A46" s="188" t="s">
        <v>6</v>
      </c>
      <c r="B46" s="189"/>
      <c r="C46" s="2" t="s">
        <v>18</v>
      </c>
      <c r="D46" s="140"/>
      <c r="G46" s="67" t="s">
        <v>62</v>
      </c>
      <c r="K46" s="3"/>
    </row>
    <row r="47" spans="1:11" ht="7.5" customHeight="1" thickBot="1">
      <c r="G47" s="67" t="s">
        <v>63</v>
      </c>
      <c r="K47" s="3"/>
    </row>
    <row r="48" spans="1:11" ht="12" customHeight="1">
      <c r="A48" s="196" t="s">
        <v>93</v>
      </c>
      <c r="B48" s="197"/>
      <c r="C48" s="221">
        <v>1</v>
      </c>
      <c r="D48" s="24"/>
      <c r="G48" s="67" t="s">
        <v>64</v>
      </c>
      <c r="K48" s="3"/>
    </row>
    <row r="49" spans="1:11" ht="3.75" customHeight="1">
      <c r="A49" s="198"/>
      <c r="B49" s="199"/>
      <c r="C49" s="222"/>
      <c r="D49" s="24"/>
      <c r="G49" s="67" t="s">
        <v>65</v>
      </c>
      <c r="K49" s="3"/>
    </row>
    <row r="50" spans="1:11" ht="12" customHeight="1" thickBot="1">
      <c r="A50" s="200"/>
      <c r="B50" s="201"/>
      <c r="C50" s="223"/>
      <c r="D50" s="24"/>
      <c r="G50" s="70" t="s">
        <v>66</v>
      </c>
      <c r="H50" s="68"/>
      <c r="I50" s="68"/>
      <c r="J50" s="68"/>
      <c r="K50" s="69"/>
    </row>
    <row r="51" spans="1:11" ht="8.25" customHeight="1">
      <c r="C51" s="7"/>
      <c r="D51" s="24"/>
    </row>
    <row r="52" spans="1:11">
      <c r="A52" s="21" t="s">
        <v>33</v>
      </c>
      <c r="C52" s="7"/>
      <c r="D52" s="24"/>
    </row>
    <row r="53" spans="1:11" ht="18" customHeight="1">
      <c r="A53" s="25" t="s">
        <v>100</v>
      </c>
      <c r="C53" s="7"/>
      <c r="D53" s="24"/>
    </row>
    <row r="54" spans="1:11">
      <c r="C54" s="7"/>
      <c r="D54" s="7"/>
    </row>
    <row r="55" spans="1:11" ht="12.75" customHeight="1">
      <c r="B55" s="33"/>
      <c r="C55" s="6"/>
      <c r="D55" s="6"/>
    </row>
    <row r="56" spans="1:11">
      <c r="A56" s="8" t="s">
        <v>7</v>
      </c>
      <c r="C56" s="26"/>
      <c r="D56" s="27" t="s">
        <v>8</v>
      </c>
    </row>
    <row r="57" spans="1:11">
      <c r="A57" s="6" t="s">
        <v>9</v>
      </c>
      <c r="C57" s="6"/>
      <c r="D57" s="6"/>
    </row>
    <row r="58" spans="1:11" ht="12.75" customHeight="1">
      <c r="B58" s="6"/>
      <c r="C58" s="6"/>
      <c r="D58" s="6"/>
    </row>
    <row r="59" spans="1:11">
      <c r="B59" s="33"/>
      <c r="C59" s="6"/>
      <c r="D59" s="6"/>
    </row>
    <row r="60" spans="1:11">
      <c r="A60" s="8" t="s">
        <v>22</v>
      </c>
      <c r="C60" s="26"/>
      <c r="D60" s="27" t="s">
        <v>8</v>
      </c>
    </row>
    <row r="64" spans="1:11">
      <c r="B64" s="21"/>
    </row>
    <row r="65" spans="2:2">
      <c r="B65" s="22"/>
    </row>
    <row r="66" spans="2:2">
      <c r="B66" s="22"/>
    </row>
    <row r="67" spans="2:2">
      <c r="B67" s="22"/>
    </row>
    <row r="68" spans="2:2">
      <c r="B68" s="22"/>
    </row>
    <row r="69" spans="2:2">
      <c r="B69" s="22"/>
    </row>
    <row r="70" spans="2:2">
      <c r="B70" s="22"/>
    </row>
    <row r="71" spans="2:2">
      <c r="B71" s="22"/>
    </row>
    <row r="72" spans="2:2">
      <c r="B72" s="22"/>
    </row>
  </sheetData>
  <mergeCells count="25">
    <mergeCell ref="A48:B50"/>
    <mergeCell ref="B41:C41"/>
    <mergeCell ref="B42:C42"/>
    <mergeCell ref="P4:Y4"/>
    <mergeCell ref="A31:C31"/>
    <mergeCell ref="A37:B37"/>
    <mergeCell ref="A34:C34"/>
    <mergeCell ref="A32:C32"/>
    <mergeCell ref="A36:B36"/>
    <mergeCell ref="A17:D17"/>
    <mergeCell ref="A30:C30"/>
    <mergeCell ref="A29:C29"/>
    <mergeCell ref="B12:D12"/>
    <mergeCell ref="C48:C50"/>
    <mergeCell ref="D39:D42"/>
    <mergeCell ref="A39:A42"/>
    <mergeCell ref="A7:D7"/>
    <mergeCell ref="A9:D9"/>
    <mergeCell ref="A15:D15"/>
    <mergeCell ref="A24:B25"/>
    <mergeCell ref="A46:B46"/>
    <mergeCell ref="A43:B43"/>
    <mergeCell ref="A44:B44"/>
    <mergeCell ref="A45:B45"/>
    <mergeCell ref="A27:C27"/>
  </mergeCells>
  <phoneticPr fontId="0" type="noConversion"/>
  <pageMargins left="0.75" right="0.75" top="0.75" bottom="0.75" header="0.5" footer="0.5"/>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6" r:id="rId4" name="Drop Down 22">
              <controlPr defaultSize="0" autoLine="0" autoPict="0">
                <anchor moveWithCells="1">
                  <from>
                    <xdr:col>2</xdr:col>
                    <xdr:colOff>76200</xdr:colOff>
                    <xdr:row>42</xdr:row>
                    <xdr:rowOff>38100</xdr:rowOff>
                  </from>
                  <to>
                    <xdr:col>2</xdr:col>
                    <xdr:colOff>628650</xdr:colOff>
                    <xdr:row>42</xdr:row>
                    <xdr:rowOff>285750</xdr:rowOff>
                  </to>
                </anchor>
              </controlPr>
            </control>
          </mc:Choice>
        </mc:AlternateContent>
        <mc:AlternateContent xmlns:mc="http://schemas.openxmlformats.org/markup-compatibility/2006">
          <mc:Choice Requires="x14">
            <control shapeId="1048" r:id="rId5" name="Drop Down 24">
              <controlPr defaultSize="0" autoLine="0" autoPict="0">
                <anchor moveWithCells="1">
                  <from>
                    <xdr:col>2</xdr:col>
                    <xdr:colOff>47625</xdr:colOff>
                    <xdr:row>47</xdr:row>
                    <xdr:rowOff>57150</xdr:rowOff>
                  </from>
                  <to>
                    <xdr:col>2</xdr:col>
                    <xdr:colOff>771525</xdr:colOff>
                    <xdr:row>49</xdr:row>
                    <xdr:rowOff>133350</xdr:rowOff>
                  </to>
                </anchor>
              </controlPr>
            </control>
          </mc:Choice>
        </mc:AlternateContent>
        <mc:AlternateContent xmlns:mc="http://schemas.openxmlformats.org/markup-compatibility/2006">
          <mc:Choice Requires="x14">
            <control shapeId="1057" r:id="rId6" name="Drop Down 33">
              <controlPr defaultSize="0" autoLine="0" autoPict="0">
                <anchor moveWithCells="1">
                  <from>
                    <xdr:col>3</xdr:col>
                    <xdr:colOff>561975</xdr:colOff>
                    <xdr:row>23</xdr:row>
                    <xdr:rowOff>85725</xdr:rowOff>
                  </from>
                  <to>
                    <xdr:col>3</xdr:col>
                    <xdr:colOff>1295400</xdr:colOff>
                    <xdr:row>23</xdr:row>
                    <xdr:rowOff>323850</xdr:rowOff>
                  </to>
                </anchor>
              </controlPr>
            </control>
          </mc:Choice>
        </mc:AlternateContent>
        <mc:AlternateContent xmlns:mc="http://schemas.openxmlformats.org/markup-compatibility/2006">
          <mc:Choice Requires="x14">
            <control shapeId="1072" r:id="rId7" name="Drop Down 48">
              <controlPr defaultSize="0" autoLine="0" autoPict="0">
                <anchor moveWithCells="1">
                  <from>
                    <xdr:col>1</xdr:col>
                    <xdr:colOff>333375</xdr:colOff>
                    <xdr:row>41</xdr:row>
                    <xdr:rowOff>57150</xdr:rowOff>
                  </from>
                  <to>
                    <xdr:col>2</xdr:col>
                    <xdr:colOff>400050</xdr:colOff>
                    <xdr:row>41</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80"/>
  <sheetViews>
    <sheetView tabSelected="1" zoomScale="150" zoomScaleNormal="150" workbookViewId="0">
      <selection activeCell="A71" sqref="A71:XFD80"/>
    </sheetView>
  </sheetViews>
  <sheetFormatPr defaultRowHeight="12.75"/>
  <cols>
    <col min="1" max="1" width="2.5703125" customWidth="1"/>
    <col min="2" max="2" width="19.140625" customWidth="1"/>
    <col min="3" max="3" width="45.140625" customWidth="1"/>
    <col min="4" max="4" width="20.28515625" customWidth="1"/>
    <col min="5" max="5" width="10.5703125" customWidth="1"/>
  </cols>
  <sheetData>
    <row r="1" spans="1:4" ht="56.25" customHeight="1"/>
    <row r="2" spans="1:4" ht="15.75">
      <c r="B2" s="248" t="s">
        <v>121</v>
      </c>
      <c r="C2" s="248"/>
      <c r="D2" s="248"/>
    </row>
    <row r="3" spans="1:4" ht="15.75">
      <c r="C3" s="50"/>
    </row>
    <row r="4" spans="1:4">
      <c r="B4" s="249" t="s">
        <v>129</v>
      </c>
      <c r="C4" s="249"/>
      <c r="D4" s="249"/>
    </row>
    <row r="5" spans="1:4">
      <c r="B5" s="249"/>
      <c r="C5" s="249"/>
      <c r="D5" s="249"/>
    </row>
    <row r="6" spans="1:4">
      <c r="B6" t="s">
        <v>18</v>
      </c>
      <c r="C6" s="71"/>
    </row>
    <row r="7" spans="1:4" ht="42.75" customHeight="1">
      <c r="A7" s="215" t="s">
        <v>127</v>
      </c>
      <c r="B7" s="215"/>
      <c r="C7" s="215"/>
      <c r="D7" s="215"/>
    </row>
    <row r="8" spans="1:4">
      <c r="C8" s="71"/>
    </row>
    <row r="9" spans="1:4" ht="15.75">
      <c r="A9" s="250" t="s">
        <v>23</v>
      </c>
      <c r="B9" s="250"/>
      <c r="C9" s="250"/>
      <c r="D9" s="250"/>
    </row>
    <row r="11" spans="1:4">
      <c r="B11" s="195" t="s">
        <v>10</v>
      </c>
      <c r="C11" s="195"/>
      <c r="D11" s="116" t="s">
        <v>12</v>
      </c>
    </row>
    <row r="13" spans="1:4">
      <c r="B13" s="229" t="str">
        <f>IF('Structuring of package'!D24=1,"Basic salary","")</f>
        <v>Basic salary</v>
      </c>
      <c r="C13" s="229"/>
      <c r="D13" s="141">
        <f>'Structuring of package'!D30/12</f>
        <v>0</v>
      </c>
    </row>
    <row r="14" spans="1:4">
      <c r="B14" s="229" t="s">
        <v>4</v>
      </c>
      <c r="C14" s="229"/>
      <c r="D14" s="141">
        <f>'Structuring of package'!D44/12</f>
        <v>0</v>
      </c>
    </row>
    <row r="15" spans="1:4">
      <c r="B15" s="254" t="s">
        <v>5</v>
      </c>
      <c r="C15" s="254"/>
      <c r="D15" s="141">
        <f>'Structuring of package'!D45/12</f>
        <v>0</v>
      </c>
    </row>
    <row r="16" spans="1:4">
      <c r="B16" s="5" t="s">
        <v>6</v>
      </c>
      <c r="C16" s="5"/>
      <c r="D16" s="141">
        <f>'Structuring of package'!D46/12</f>
        <v>0</v>
      </c>
    </row>
    <row r="17" spans="2:5">
      <c r="B17" s="231" t="s">
        <v>123</v>
      </c>
      <c r="C17" s="111" t="s">
        <v>49</v>
      </c>
      <c r="D17" s="142">
        <v>0</v>
      </c>
    </row>
    <row r="18" spans="2:5">
      <c r="B18" s="232"/>
      <c r="C18" s="112" t="s">
        <v>18</v>
      </c>
      <c r="D18" s="142">
        <v>0</v>
      </c>
    </row>
    <row r="19" spans="2:5">
      <c r="B19" s="232"/>
      <c r="C19" s="112" t="s">
        <v>18</v>
      </c>
      <c r="D19" s="142">
        <v>0</v>
      </c>
    </row>
    <row r="20" spans="2:5">
      <c r="B20" s="233"/>
      <c r="C20" s="112" t="s">
        <v>18</v>
      </c>
      <c r="D20" s="142">
        <v>0</v>
      </c>
    </row>
    <row r="21" spans="2:5" ht="13.5" thickBot="1">
      <c r="B21" s="9"/>
      <c r="C21" s="9"/>
      <c r="D21" s="143"/>
    </row>
    <row r="22" spans="2:5" ht="13.5" thickBot="1">
      <c r="B22" s="251" t="s">
        <v>28</v>
      </c>
      <c r="C22" s="251"/>
      <c r="D22" s="144">
        <f>SUM(D13:D20)</f>
        <v>0</v>
      </c>
    </row>
    <row r="23" spans="2:5">
      <c r="D23" s="11"/>
    </row>
    <row r="24" spans="2:5">
      <c r="B24" s="195" t="s">
        <v>11</v>
      </c>
      <c r="C24" s="195"/>
      <c r="D24" s="117" t="s">
        <v>12</v>
      </c>
    </row>
    <row r="25" spans="2:5" ht="13.5" hidden="1" thickBot="1">
      <c r="B25" s="1"/>
      <c r="C25" s="1"/>
      <c r="D25" s="18"/>
    </row>
    <row r="26" spans="2:5" ht="13.5" hidden="1" thickBot="1">
      <c r="B26" s="252" t="str">
        <f>IF(E26="y","Tax on the 13th Cheque is spread over the tax year","Tax on the 13th Cheque is deducted in full  in the month of payment")</f>
        <v>Tax on the 13th Cheque is deducted in full  in the month of payment</v>
      </c>
      <c r="C26" s="253"/>
      <c r="D26" s="253"/>
      <c r="E26" s="16">
        <f>'Structuring of package'!C48</f>
        <v>1</v>
      </c>
    </row>
    <row r="27" spans="2:5" hidden="1">
      <c r="B27" s="252"/>
      <c r="C27" s="253"/>
      <c r="D27" s="253"/>
    </row>
    <row r="28" spans="2:5" hidden="1">
      <c r="B28" s="252"/>
      <c r="C28" s="253"/>
      <c r="D28" s="253"/>
    </row>
    <row r="29" spans="2:5" hidden="1">
      <c r="B29" s="1"/>
      <c r="C29" s="19" t="s">
        <v>19</v>
      </c>
      <c r="D29" s="20">
        <f>IF(E26=1,'Structuring of package'!D43/12)</f>
        <v>0</v>
      </c>
    </row>
    <row r="30" spans="2:5">
      <c r="D30" s="11"/>
    </row>
    <row r="31" spans="2:5">
      <c r="B31" s="229" t="s">
        <v>67</v>
      </c>
      <c r="C31" s="229"/>
      <c r="D31" s="141">
        <f>IF('Structuring of package'!E42&gt;1,('Structuring of package'!C39-'Structuring of package'!D39)/12,"")</f>
        <v>0</v>
      </c>
    </row>
    <row r="32" spans="2:5">
      <c r="B32" s="229" t="str">
        <f>IF('Structuring of package'!D24=1,"Pension (Employee's contribution)","")</f>
        <v>Pension (Employee's contribution)</v>
      </c>
      <c r="C32" s="229"/>
      <c r="D32" s="141">
        <f>+D13*0.075</f>
        <v>0</v>
      </c>
    </row>
    <row r="33" spans="1:4">
      <c r="B33" s="230" t="s">
        <v>126</v>
      </c>
      <c r="C33" s="229"/>
      <c r="D33" s="141">
        <f>D69</f>
        <v>-2999</v>
      </c>
    </row>
    <row r="34" spans="1:4">
      <c r="B34" s="231" t="s">
        <v>124</v>
      </c>
      <c r="C34" s="113" t="s">
        <v>50</v>
      </c>
      <c r="D34" s="142">
        <v>0</v>
      </c>
    </row>
    <row r="35" spans="1:4">
      <c r="B35" s="232"/>
      <c r="C35" s="114"/>
      <c r="D35" s="142">
        <v>0</v>
      </c>
    </row>
    <row r="36" spans="1:4">
      <c r="B36" s="232"/>
      <c r="C36" s="114"/>
      <c r="D36" s="142">
        <v>0</v>
      </c>
    </row>
    <row r="37" spans="1:4">
      <c r="B37" s="232"/>
      <c r="C37" s="114"/>
      <c r="D37" s="142">
        <v>0</v>
      </c>
    </row>
    <row r="38" spans="1:4">
      <c r="B38" s="232"/>
      <c r="C38" s="114"/>
      <c r="D38" s="142">
        <v>0</v>
      </c>
    </row>
    <row r="39" spans="1:4">
      <c r="B39" s="232"/>
      <c r="C39" s="114"/>
      <c r="D39" s="142">
        <v>0</v>
      </c>
    </row>
    <row r="40" spans="1:4">
      <c r="B40" s="232"/>
      <c r="C40" s="114"/>
      <c r="D40" s="142">
        <v>0</v>
      </c>
    </row>
    <row r="41" spans="1:4">
      <c r="B41" s="233"/>
      <c r="C41" s="114"/>
      <c r="D41" s="142">
        <v>0</v>
      </c>
    </row>
    <row r="42" spans="1:4" ht="13.5" thickBot="1">
      <c r="D42" s="143"/>
    </row>
    <row r="43" spans="1:4" ht="13.5" thickBot="1">
      <c r="C43" s="4" t="s">
        <v>13</v>
      </c>
      <c r="D43" s="144">
        <f>SUM(D31:D41)</f>
        <v>-2999</v>
      </c>
    </row>
    <row r="44" spans="1:4" ht="13.5" thickBot="1">
      <c r="D44" s="143"/>
    </row>
    <row r="45" spans="1:4" ht="19.5" customHeight="1" thickBot="1">
      <c r="C45" s="10" t="s">
        <v>102</v>
      </c>
      <c r="D45" s="145">
        <f>+D22-D43</f>
        <v>2999</v>
      </c>
    </row>
    <row r="46" spans="1:4" ht="19.5" customHeight="1"/>
    <row r="47" spans="1:4" ht="19.5" customHeight="1"/>
    <row r="48" spans="1:4" ht="19.5" hidden="1" customHeight="1" thickBot="1">
      <c r="A48" s="245" t="s">
        <v>14</v>
      </c>
      <c r="B48" s="246"/>
      <c r="C48" s="246"/>
      <c r="D48" s="247"/>
    </row>
    <row r="49" spans="2:5" ht="19.5" hidden="1" customHeight="1">
      <c r="B49" s="72" t="s">
        <v>10</v>
      </c>
      <c r="C49" s="73"/>
    </row>
    <row r="50" spans="2:5" ht="19.5" hidden="1" customHeight="1">
      <c r="B50" s="234" t="s">
        <v>28</v>
      </c>
      <c r="C50" s="235"/>
      <c r="D50" s="74">
        <f>D22</f>
        <v>0</v>
      </c>
    </row>
    <row r="51" spans="2:5" ht="19.5" hidden="1" customHeight="1">
      <c r="B51" s="75" t="s">
        <v>68</v>
      </c>
      <c r="C51" s="76"/>
      <c r="D51" s="77">
        <f>'Structuring of package'!D39/12</f>
        <v>0</v>
      </c>
    </row>
    <row r="52" spans="2:5" ht="19.5" hidden="1" customHeight="1">
      <c r="B52" s="237" t="s">
        <v>69</v>
      </c>
      <c r="C52" s="238"/>
      <c r="D52" s="78">
        <f>D29</f>
        <v>0</v>
      </c>
    </row>
    <row r="53" spans="2:5" ht="19.5" hidden="1" customHeight="1" thickBot="1">
      <c r="B53" s="73"/>
      <c r="C53" s="73"/>
      <c r="D53" s="79">
        <f>SUM(D50:D52)</f>
        <v>0</v>
      </c>
    </row>
    <row r="54" spans="2:5" ht="19.5" hidden="1" customHeight="1">
      <c r="B54" s="73"/>
      <c r="C54" s="73"/>
    </row>
    <row r="55" spans="2:5" ht="19.5" hidden="1" customHeight="1">
      <c r="B55" s="72" t="s">
        <v>70</v>
      </c>
      <c r="C55" s="73"/>
    </row>
    <row r="56" spans="2:5" ht="19.5" hidden="1" customHeight="1">
      <c r="B56" s="234" t="s">
        <v>71</v>
      </c>
      <c r="C56" s="235"/>
      <c r="D56" s="87">
        <f>D32</f>
        <v>0</v>
      </c>
    </row>
    <row r="57" spans="2:5" ht="19.5" hidden="1" customHeight="1">
      <c r="B57" s="90" t="s">
        <v>97</v>
      </c>
      <c r="C57" s="89"/>
      <c r="D57" s="88">
        <f>D17*0.2</f>
        <v>0</v>
      </c>
      <c r="E57" s="80"/>
    </row>
    <row r="58" spans="2:5" ht="19.5" hidden="1" customHeight="1">
      <c r="B58" s="239" t="s">
        <v>98</v>
      </c>
      <c r="C58" s="240"/>
      <c r="D58" s="88">
        <f>D14*0.2</f>
        <v>0</v>
      </c>
      <c r="E58" s="80"/>
    </row>
    <row r="59" spans="2:5" ht="19.5" hidden="1" customHeight="1">
      <c r="B59" s="237" t="s">
        <v>50</v>
      </c>
      <c r="C59" s="238"/>
      <c r="D59" s="96">
        <f>IF(D34&gt;145.83,145.83,D34)</f>
        <v>0</v>
      </c>
    </row>
    <row r="60" spans="2:5" ht="19.5" hidden="1" customHeight="1" thickBot="1">
      <c r="D60" s="79">
        <f>SUM(D56:D59)</f>
        <v>0</v>
      </c>
    </row>
    <row r="61" spans="2:5" ht="19.5" hidden="1" customHeight="1" thickBot="1">
      <c r="D61" s="47"/>
    </row>
    <row r="62" spans="2:5" ht="19.5" hidden="1" customHeight="1" thickBot="1">
      <c r="B62" s="241" t="s">
        <v>72</v>
      </c>
      <c r="C62" s="242"/>
      <c r="D62" s="81">
        <f>(D53-D60)*12</f>
        <v>0</v>
      </c>
      <c r="E62" s="30" t="s">
        <v>18</v>
      </c>
    </row>
    <row r="63" spans="2:5" ht="19.5" hidden="1" customHeight="1">
      <c r="B63" s="25"/>
      <c r="C63" s="25"/>
      <c r="D63" s="47"/>
    </row>
    <row r="64" spans="2:5" ht="19.5" hidden="1" customHeight="1">
      <c r="B64" s="72" t="s">
        <v>14</v>
      </c>
      <c r="C64" s="25"/>
      <c r="D64" s="47"/>
    </row>
    <row r="65" spans="2:6" ht="19.5" hidden="1" customHeight="1">
      <c r="B65" s="131" t="s">
        <v>131</v>
      </c>
      <c r="C65" s="132"/>
      <c r="D65" s="108" t="b">
        <f>IF(D62&gt;1500000,((D62-1500000)*0.45)+532041,IF(D62&gt;708310,((D62-708310)*0.41)+207448,IF(D62&gt;555600,((D62-555600)*0.39)+147891,IF(D62&gt;423300,((D62-423300)*0.36)+100263,IF(D62&gt;305850,((D62-305850)*0.31)+63853,IF(D62&gt;195850,((D62-195850)*0.26)+35253))))))</f>
        <v>0</v>
      </c>
      <c r="E65" s="130" t="s">
        <v>18</v>
      </c>
      <c r="F65" s="30" t="s">
        <v>18</v>
      </c>
    </row>
    <row r="66" spans="2:6" ht="19.5" hidden="1" customHeight="1">
      <c r="B66" s="243" t="s">
        <v>132</v>
      </c>
      <c r="C66" s="244"/>
      <c r="D66" s="129">
        <v>17820</v>
      </c>
      <c r="E66" s="128"/>
    </row>
    <row r="67" spans="2:6" ht="19.5" hidden="1" customHeight="1" thickBot="1">
      <c r="B67" s="98" t="s">
        <v>133</v>
      </c>
      <c r="C67" s="99"/>
      <c r="D67" s="129">
        <f>E77</f>
        <v>18168</v>
      </c>
      <c r="E67" s="128"/>
    </row>
    <row r="68" spans="2:6" ht="19.5" hidden="1" customHeight="1" thickBot="1">
      <c r="B68" s="82" t="s">
        <v>73</v>
      </c>
      <c r="C68" s="83"/>
      <c r="D68" s="86">
        <f>D65-(D66+D67)</f>
        <v>-35988</v>
      </c>
    </row>
    <row r="69" spans="2:6" ht="19.5" hidden="1" customHeight="1" thickBot="1">
      <c r="B69" s="84" t="s">
        <v>74</v>
      </c>
      <c r="C69" s="85"/>
      <c r="D69" s="86">
        <f>D68/12</f>
        <v>-2999</v>
      </c>
    </row>
    <row r="70" spans="2:6" ht="19.5" hidden="1" customHeight="1">
      <c r="D70" s="47"/>
    </row>
    <row r="71" spans="2:6" ht="19.5" hidden="1" customHeight="1">
      <c r="D71" s="47"/>
    </row>
    <row r="72" spans="2:6" ht="19.5" hidden="1" customHeight="1"/>
    <row r="73" spans="2:6" ht="19.5" hidden="1" customHeight="1">
      <c r="B73" s="236" t="s">
        <v>134</v>
      </c>
      <c r="C73" s="236"/>
      <c r="D73" s="236"/>
      <c r="E73" s="236"/>
    </row>
    <row r="74" spans="2:6" ht="19.5" hidden="1" customHeight="1" thickBot="1"/>
    <row r="75" spans="2:6" ht="19.5" hidden="1" customHeight="1">
      <c r="B75" s="100" t="s">
        <v>51</v>
      </c>
      <c r="C75" s="101" t="s">
        <v>52</v>
      </c>
      <c r="D75" s="101" t="s">
        <v>53</v>
      </c>
      <c r="E75" s="102" t="s">
        <v>54</v>
      </c>
    </row>
    <row r="76" spans="2:6" ht="19.5" hidden="1" customHeight="1">
      <c r="B76" s="103"/>
      <c r="C76" s="104"/>
      <c r="D76" s="104"/>
      <c r="E76" s="104"/>
    </row>
    <row r="77" spans="2:6" ht="19.5" hidden="1" customHeight="1" thickBot="1">
      <c r="B77" s="105">
        <f>IF('Structuring of package'!E42=1,0,IF('Structuring of package'!E42=2,376,IF('Structuring of package'!E42=3,752,IF('Structuring of package'!E42=4,1006,IF('Structuring of package'!E42=5,1260,IF('Structuring of package'!E42=6,1514,IF('Structuring of package'!E42=7,1768,IF('Structuring of package'!E42=8,2022,0))))))))</f>
        <v>1514</v>
      </c>
      <c r="C77" s="106">
        <f>IF('Structuring of package'!E42=9,1928,IF('Structuring of package'!E42=10,2143,IF('Structuring of package'!E42=11,2358,IF('Structuring of package'!E42=12,2573,0))))</f>
        <v>0</v>
      </c>
      <c r="D77" s="106">
        <f>SUM(B77:C77)</f>
        <v>1514</v>
      </c>
      <c r="E77" s="107">
        <f>D77*12</f>
        <v>18168</v>
      </c>
    </row>
    <row r="78" spans="2:6" ht="19.5" hidden="1" customHeight="1">
      <c r="B78" s="128"/>
      <c r="C78" s="128"/>
    </row>
    <row r="79" spans="2:6" ht="19.5" hidden="1" customHeight="1"/>
    <row r="80" spans="2:6" hidden="1"/>
  </sheetData>
  <sheetProtection selectLockedCells="1"/>
  <mergeCells count="25">
    <mergeCell ref="B24:C24"/>
    <mergeCell ref="B26:D28"/>
    <mergeCell ref="B31:C31"/>
    <mergeCell ref="B11:C11"/>
    <mergeCell ref="B13:C13"/>
    <mergeCell ref="B14:C14"/>
    <mergeCell ref="B15:C15"/>
    <mergeCell ref="B2:D2"/>
    <mergeCell ref="B4:D5"/>
    <mergeCell ref="A7:D7"/>
    <mergeCell ref="A9:D9"/>
    <mergeCell ref="B22:C22"/>
    <mergeCell ref="B17:B20"/>
    <mergeCell ref="B32:C32"/>
    <mergeCell ref="B33:C33"/>
    <mergeCell ref="B34:B41"/>
    <mergeCell ref="B56:C56"/>
    <mergeCell ref="B73:E73"/>
    <mergeCell ref="B59:C59"/>
    <mergeCell ref="B58:C58"/>
    <mergeCell ref="B62:C62"/>
    <mergeCell ref="B66:C66"/>
    <mergeCell ref="A48:D48"/>
    <mergeCell ref="B50:C50"/>
    <mergeCell ref="B52:C52"/>
  </mergeCells>
  <phoneticPr fontId="43" type="noConversion"/>
  <pageMargins left="0.75" right="0.75" top="1" bottom="1" header="0.5" footer="0.5"/>
  <pageSetup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Guide</vt:lpstr>
      <vt:lpstr>Structuring of package</vt:lpstr>
      <vt:lpstr>Salary advice</vt:lpstr>
      <vt:lpstr>'Salary advice'!Print_Area</vt:lpstr>
      <vt:lpstr>'Structuring of package'!Print_Area</vt:lpstr>
    </vt:vector>
  </TitlesOfParts>
  <Company>Wilde Amandelstraat 173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J van der Walt</dc:creator>
  <cp:lastModifiedBy>Esther Nkosi</cp:lastModifiedBy>
  <cp:lastPrinted>2008-07-10T07:06:28Z</cp:lastPrinted>
  <dcterms:created xsi:type="dcterms:W3CDTF">2000-12-06T17:43:06Z</dcterms:created>
  <dcterms:modified xsi:type="dcterms:W3CDTF">2026-05-26T09:53:58Z</dcterms:modified>
</cp:coreProperties>
</file>